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6380" windowHeight="8190" activeTab="3"/>
  </bookViews>
  <sheets>
    <sheet name="Munka1" sheetId="1" r:id="rId1"/>
    <sheet name="Munka2" sheetId="2" r:id="rId2"/>
    <sheet name="Munka3" sheetId="3" r:id="rId3"/>
    <sheet name="2018 kalk" sheetId="4" r:id="rId4"/>
  </sheets>
  <calcPr calcId="145621" iterateDelta="1E-4"/>
</workbook>
</file>

<file path=xl/calcChain.xml><?xml version="1.0" encoding="utf-8"?>
<calcChain xmlns="http://schemas.openxmlformats.org/spreadsheetml/2006/main">
  <c r="E41" i="4" l="1"/>
  <c r="H8" i="4"/>
  <c r="D29" i="4" l="1"/>
  <c r="E29" i="4"/>
  <c r="C29" i="4"/>
  <c r="G28" i="4"/>
  <c r="F28" i="4"/>
  <c r="G27" i="4"/>
  <c r="F27" i="4"/>
  <c r="G26" i="4"/>
  <c r="F26" i="4"/>
  <c r="G25" i="4"/>
  <c r="F25" i="4"/>
  <c r="G24" i="4"/>
  <c r="F24" i="4"/>
  <c r="G23" i="4"/>
  <c r="F23" i="4"/>
  <c r="G22" i="4"/>
  <c r="F22" i="4"/>
  <c r="G21" i="4"/>
  <c r="F21" i="4"/>
  <c r="G20" i="4"/>
  <c r="F20" i="4"/>
  <c r="G19" i="4"/>
  <c r="F19" i="4"/>
  <c r="G18" i="4"/>
  <c r="F18" i="4"/>
  <c r="G17" i="4"/>
  <c r="F17" i="4"/>
  <c r="G16" i="4"/>
  <c r="F16" i="4"/>
  <c r="G15" i="4"/>
  <c r="F15" i="4"/>
  <c r="G14" i="4"/>
  <c r="F14" i="4"/>
  <c r="G13" i="4"/>
  <c r="F13" i="4"/>
  <c r="G12" i="4"/>
  <c r="F12" i="4"/>
  <c r="G11" i="4"/>
  <c r="F11" i="4"/>
  <c r="G10" i="4"/>
  <c r="F10" i="4"/>
  <c r="G9" i="4"/>
  <c r="F9" i="4"/>
  <c r="G8" i="4"/>
  <c r="F8" i="4"/>
  <c r="G7" i="4"/>
  <c r="F7" i="4"/>
  <c r="G6" i="4"/>
  <c r="F6" i="4"/>
  <c r="H5" i="4"/>
  <c r="H28" i="4" s="1"/>
  <c r="G29" i="4" l="1"/>
  <c r="F29" i="4"/>
  <c r="G34" i="4" s="1"/>
  <c r="H7" i="4"/>
  <c r="H9" i="4"/>
  <c r="H11" i="4"/>
  <c r="H13" i="4"/>
  <c r="H15" i="4"/>
  <c r="H17" i="4"/>
  <c r="H19" i="4"/>
  <c r="H21" i="4"/>
  <c r="H23" i="4"/>
  <c r="H25" i="4"/>
  <c r="H27" i="4"/>
  <c r="H6" i="4"/>
  <c r="H10" i="4"/>
  <c r="H12" i="4"/>
  <c r="H14" i="4"/>
  <c r="H16" i="4"/>
  <c r="H18" i="4"/>
  <c r="H20" i="4"/>
  <c r="H22" i="4"/>
  <c r="H24" i="4"/>
  <c r="H26" i="4"/>
  <c r="H29" i="4" l="1"/>
  <c r="E31" i="4" l="1"/>
  <c r="E32" i="4" s="1"/>
  <c r="G35" i="4"/>
  <c r="G36" i="4" s="1"/>
</calcChain>
</file>

<file path=xl/sharedStrings.xml><?xml version="1.0" encoding="utf-8"?>
<sst xmlns="http://schemas.openxmlformats.org/spreadsheetml/2006/main" count="25" uniqueCount="25">
  <si>
    <t>MARTFŰI VÁROSFEJLESZTÉSI NONPROFIT KFT.</t>
  </si>
  <si>
    <t>NÉV</t>
  </si>
  <si>
    <t>Erzsébet utalvány</t>
  </si>
  <si>
    <t>Ügyelet/év</t>
  </si>
  <si>
    <t>Ingatlan ágazat</t>
  </si>
  <si>
    <t>Hulladék ágazat</t>
  </si>
  <si>
    <t>Városüzemeltetés</t>
  </si>
  <si>
    <t>Össz.ktg/hó</t>
  </si>
  <si>
    <t>Össz.bruttó bérktg/év</t>
  </si>
  <si>
    <t>Min. bér:</t>
  </si>
  <si>
    <t>Szakképzett min. bér</t>
  </si>
  <si>
    <t>Bruttó bér/hó         2018</t>
  </si>
  <si>
    <t>Bruttó bért terhelő SZOCHO havi</t>
  </si>
  <si>
    <t>Ügyeleti díjat terhelő SZOCHO</t>
  </si>
  <si>
    <t>Term.jutt.terh.adók/hó</t>
  </si>
  <si>
    <t>(Ebben van az ügyeleti díj és járuléka)</t>
  </si>
  <si>
    <t>Éves bér+járulék</t>
  </si>
  <si>
    <t>Étkezési utalvány + járulék</t>
  </si>
  <si>
    <t>Összesen</t>
  </si>
  <si>
    <t>TESZ ágazat össz bér ktg.:</t>
  </si>
  <si>
    <t>Ingatlan ág. össz bér ktg.</t>
  </si>
  <si>
    <t>Hulladék ág. Össz bér ktg.</t>
  </si>
  <si>
    <t>Összesen:</t>
  </si>
  <si>
    <t>Költség/hó</t>
  </si>
  <si>
    <t>2018-ra tervezett bérek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</si>
</sst>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#,##0&quot; Ft&quot;;[Red]\-#,##0&quot; Ft&quot;"/>
    <numFmt numFmtId="165" formatCode="#,##0&quot; Ft&quot;"/>
    <numFmt numFmtId="166" formatCode="#,###\ [$Ft-40E];[Red]\-#,###\ [$Ft-40E]"/>
    <numFmt numFmtId="167" formatCode="#"/>
    <numFmt numFmtId="168" formatCode="#,###"/>
    <numFmt numFmtId="169" formatCode="#,##0\ &quot;Ft&quot;"/>
  </numFmts>
  <fonts count="7" x14ac:knownFonts="1">
    <font>
      <sz val="10"/>
      <name val="Arial"/>
      <family val="2"/>
      <charset val="238"/>
    </font>
    <font>
      <sz val="11"/>
      <color rgb="FF000000"/>
      <name val="Calibri"/>
      <family val="2"/>
      <charset val="238"/>
    </font>
    <font>
      <b/>
      <sz val="14"/>
      <color rgb="FF000000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b/>
      <sz val="12"/>
      <color rgb="FFFF0000"/>
      <name val="Calibri"/>
      <family val="2"/>
      <charset val="238"/>
    </font>
    <font>
      <sz val="14"/>
      <color rgb="FF00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1">
    <xf numFmtId="0" fontId="0" fillId="0" borderId="0" xfId="0"/>
    <xf numFmtId="0" fontId="1" fillId="0" borderId="0" xfId="1"/>
    <xf numFmtId="0" fontId="2" fillId="0" borderId="0" xfId="1" applyFont="1" applyAlignment="1"/>
    <xf numFmtId="0" fontId="1" fillId="0" borderId="1" xfId="1" applyBorder="1" applyAlignment="1">
      <alignment horizontal="center"/>
    </xf>
    <xf numFmtId="0" fontId="1" fillId="0" borderId="2" xfId="1" applyFont="1" applyBorder="1" applyAlignment="1">
      <alignment horizontal="center" vertical="center"/>
    </xf>
    <xf numFmtId="0" fontId="1" fillId="0" borderId="2" xfId="1" applyFont="1" applyBorder="1" applyAlignment="1">
      <alignment horizontal="center" wrapText="1"/>
    </xf>
    <xf numFmtId="0" fontId="3" fillId="0" borderId="2" xfId="1" applyFont="1" applyBorder="1" applyAlignment="1">
      <alignment horizontal="center" vertical="center" wrapText="1"/>
    </xf>
    <xf numFmtId="0" fontId="1" fillId="0" borderId="3" xfId="1" applyFont="1" applyBorder="1" applyAlignment="1">
      <alignment horizontal="center" wrapText="1"/>
    </xf>
    <xf numFmtId="0" fontId="1" fillId="0" borderId="4" xfId="1" applyBorder="1" applyAlignment="1">
      <alignment horizontal="center"/>
    </xf>
    <xf numFmtId="164" fontId="1" fillId="0" borderId="4" xfId="1" applyNumberFormat="1" applyBorder="1"/>
    <xf numFmtId="164" fontId="3" fillId="0" borderId="4" xfId="1" applyNumberFormat="1" applyFont="1" applyBorder="1"/>
    <xf numFmtId="165" fontId="1" fillId="0" borderId="4" xfId="1" applyNumberFormat="1" applyBorder="1"/>
    <xf numFmtId="0" fontId="1" fillId="0" borderId="5" xfId="1" applyBorder="1" applyAlignment="1">
      <alignment horizontal="center"/>
    </xf>
    <xf numFmtId="0" fontId="1" fillId="2" borderId="5" xfId="1" applyFont="1" applyFill="1" applyBorder="1"/>
    <xf numFmtId="0" fontId="1" fillId="0" borderId="5" xfId="1" applyBorder="1"/>
    <xf numFmtId="0" fontId="3" fillId="0" borderId="5" xfId="1" applyFont="1" applyBorder="1"/>
    <xf numFmtId="165" fontId="1" fillId="0" borderId="5" xfId="1" applyNumberFormat="1" applyBorder="1"/>
    <xf numFmtId="164" fontId="1" fillId="0" borderId="5" xfId="1" applyNumberFormat="1" applyBorder="1"/>
    <xf numFmtId="164" fontId="3" fillId="0" borderId="5" xfId="1" applyNumberFormat="1" applyFont="1" applyBorder="1"/>
    <xf numFmtId="166" fontId="3" fillId="0" borderId="5" xfId="1" applyNumberFormat="1" applyFont="1" applyBorder="1"/>
    <xf numFmtId="164" fontId="3" fillId="0" borderId="0" xfId="1" applyNumberFormat="1" applyFont="1"/>
    <xf numFmtId="165" fontId="3" fillId="0" borderId="0" xfId="1" applyNumberFormat="1" applyFont="1"/>
    <xf numFmtId="164" fontId="1" fillId="0" borderId="0" xfId="1" applyNumberFormat="1"/>
    <xf numFmtId="164" fontId="4" fillId="0" borderId="0" xfId="1" applyNumberFormat="1" applyFont="1"/>
    <xf numFmtId="165" fontId="5" fillId="0" borderId="0" xfId="1" applyNumberFormat="1" applyFont="1"/>
    <xf numFmtId="2" fontId="1" fillId="0" borderId="0" xfId="1" applyNumberFormat="1" applyAlignment="1">
      <alignment horizontal="center"/>
    </xf>
    <xf numFmtId="166" fontId="1" fillId="0" borderId="0" xfId="1" applyNumberFormat="1"/>
    <xf numFmtId="165" fontId="1" fillId="0" borderId="0" xfId="1" applyNumberFormat="1"/>
    <xf numFmtId="10" fontId="1" fillId="0" borderId="3" xfId="1" applyNumberFormat="1" applyBorder="1" applyAlignment="1">
      <alignment horizontal="center" wrapText="1"/>
    </xf>
    <xf numFmtId="168" fontId="1" fillId="0" borderId="4" xfId="1" applyNumberFormat="1" applyBorder="1" applyAlignment="1">
      <alignment horizontal="center"/>
    </xf>
    <xf numFmtId="168" fontId="1" fillId="0" borderId="0" xfId="1" applyNumberFormat="1"/>
    <xf numFmtId="2" fontId="1" fillId="0" borderId="0" xfId="1" applyNumberFormat="1" applyFont="1" applyAlignment="1">
      <alignment horizontal="left"/>
    </xf>
    <xf numFmtId="0" fontId="1" fillId="0" borderId="6" xfId="1" applyFont="1" applyBorder="1" applyAlignment="1">
      <alignment horizontal="center" wrapText="1"/>
    </xf>
    <xf numFmtId="10" fontId="1" fillId="0" borderId="6" xfId="1" applyNumberFormat="1" applyBorder="1" applyAlignment="1">
      <alignment horizontal="center" wrapText="1"/>
    </xf>
    <xf numFmtId="168" fontId="1" fillId="0" borderId="7" xfId="1" applyNumberFormat="1" applyBorder="1" applyAlignment="1">
      <alignment horizontal="center"/>
    </xf>
    <xf numFmtId="167" fontId="1" fillId="0" borderId="5" xfId="1" applyNumberFormat="1" applyBorder="1"/>
    <xf numFmtId="167" fontId="1" fillId="0" borderId="8" xfId="1" applyNumberFormat="1" applyFont="1" applyBorder="1" applyAlignment="1">
      <alignment wrapText="1"/>
    </xf>
    <xf numFmtId="167" fontId="1" fillId="0" borderId="4" xfId="1" applyNumberFormat="1" applyBorder="1"/>
    <xf numFmtId="10" fontId="1" fillId="0" borderId="2" xfId="1" applyNumberFormat="1" applyBorder="1"/>
    <xf numFmtId="9" fontId="1" fillId="0" borderId="4" xfId="1" applyNumberFormat="1" applyFont="1" applyBorder="1"/>
    <xf numFmtId="9" fontId="1" fillId="0" borderId="5" xfId="1" applyNumberFormat="1" applyBorder="1"/>
    <xf numFmtId="0" fontId="2" fillId="0" borderId="0" xfId="1" applyFont="1"/>
    <xf numFmtId="0" fontId="6" fillId="0" borderId="0" xfId="1" applyFont="1"/>
    <xf numFmtId="169" fontId="2" fillId="0" borderId="0" xfId="1" applyNumberFormat="1" applyFont="1"/>
    <xf numFmtId="164" fontId="2" fillId="0" borderId="0" xfId="1" applyNumberFormat="1" applyFont="1"/>
    <xf numFmtId="0" fontId="2" fillId="0" borderId="9" xfId="1" applyFont="1" applyBorder="1"/>
    <xf numFmtId="0" fontId="6" fillId="0" borderId="9" xfId="1" applyFont="1" applyBorder="1"/>
    <xf numFmtId="169" fontId="2" fillId="0" borderId="9" xfId="1" applyNumberFormat="1" applyFont="1" applyBorder="1"/>
    <xf numFmtId="0" fontId="2" fillId="0" borderId="0" xfId="1" applyFont="1" applyAlignment="1">
      <alignment horizontal="right"/>
    </xf>
    <xf numFmtId="0" fontId="2" fillId="0" borderId="0" xfId="1" applyFont="1" applyBorder="1" applyAlignment="1"/>
    <xf numFmtId="0" fontId="1" fillId="0" borderId="0" xfId="1" applyBorder="1"/>
    <xf numFmtId="0" fontId="1" fillId="0" borderId="0" xfId="1" applyBorder="1" applyAlignment="1">
      <alignment horizontal="center"/>
    </xf>
    <xf numFmtId="0" fontId="1" fillId="0" borderId="0" xfId="1" applyFont="1" applyBorder="1" applyAlignment="1">
      <alignment horizontal="center" vertical="center"/>
    </xf>
    <xf numFmtId="0" fontId="1" fillId="0" borderId="0" xfId="1" applyFont="1" applyBorder="1" applyAlignment="1">
      <alignment horizontal="center" wrapText="1"/>
    </xf>
    <xf numFmtId="0" fontId="3" fillId="0" borderId="0" xfId="1" applyFont="1" applyBorder="1" applyAlignment="1">
      <alignment horizontal="center" vertical="center" wrapText="1"/>
    </xf>
    <xf numFmtId="0" fontId="1" fillId="0" borderId="0" xfId="1" applyFont="1" applyBorder="1"/>
    <xf numFmtId="164" fontId="1" fillId="0" borderId="0" xfId="1" applyNumberFormat="1" applyBorder="1"/>
    <xf numFmtId="164" fontId="3" fillId="0" borderId="0" xfId="1" applyNumberFormat="1" applyFont="1" applyBorder="1"/>
    <xf numFmtId="165" fontId="1" fillId="0" borderId="0" xfId="1" applyNumberFormat="1" applyBorder="1"/>
    <xf numFmtId="2" fontId="1" fillId="0" borderId="0" xfId="1" applyNumberFormat="1" applyBorder="1" applyAlignment="1">
      <alignment horizontal="center"/>
    </xf>
    <xf numFmtId="0" fontId="3" fillId="0" borderId="0" xfId="1" applyFont="1" applyBorder="1"/>
    <xf numFmtId="166" fontId="3" fillId="0" borderId="0" xfId="1" applyNumberFormat="1" applyFont="1" applyBorder="1"/>
    <xf numFmtId="165" fontId="3" fillId="0" borderId="0" xfId="1" applyNumberFormat="1" applyFont="1" applyBorder="1"/>
    <xf numFmtId="164" fontId="4" fillId="0" borderId="0" xfId="1" applyNumberFormat="1" applyFont="1" applyBorder="1"/>
    <xf numFmtId="164" fontId="5" fillId="0" borderId="0" xfId="1" applyNumberFormat="1" applyFont="1" applyBorder="1"/>
    <xf numFmtId="165" fontId="5" fillId="0" borderId="0" xfId="1" applyNumberFormat="1" applyFont="1" applyBorder="1"/>
    <xf numFmtId="166" fontId="1" fillId="0" borderId="0" xfId="1" applyNumberFormat="1" applyBorder="1"/>
    <xf numFmtId="0" fontId="1" fillId="0" borderId="0" xfId="1" applyFont="1" applyFill="1" applyBorder="1"/>
    <xf numFmtId="0" fontId="1" fillId="0" borderId="0" xfId="1" applyFill="1" applyBorder="1"/>
    <xf numFmtId="0" fontId="1" fillId="0" borderId="2" xfId="1" applyFont="1" applyBorder="1" applyAlignment="1">
      <alignment horizontal="center" vertical="center" wrapText="1"/>
    </xf>
    <xf numFmtId="169" fontId="1" fillId="0" borderId="0" xfId="1" applyNumberFormat="1"/>
  </cellXfs>
  <cellStyles count="2">
    <cellStyle name="Normál" xfId="0" builtinId="0"/>
    <cellStyle name="TableStyleLight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37"/>
  <sheetViews>
    <sheetView zoomScaleNormal="100" zoomScalePageLayoutView="60" workbookViewId="0">
      <selection activeCell="D8" sqref="D8"/>
    </sheetView>
  </sheetViews>
  <sheetFormatPr defaultRowHeight="15" x14ac:dyDescent="0.25"/>
  <cols>
    <col min="1" max="1" width="9.5703125" style="1"/>
    <col min="2" max="2" width="21" style="1"/>
    <col min="3" max="3" width="14" style="1"/>
    <col min="4" max="4" width="18.85546875" style="1"/>
    <col min="5" max="5" width="9.5703125" style="1"/>
    <col min="6" max="6" width="16" style="1"/>
    <col min="7" max="7" width="16.140625" style="1"/>
    <col min="8" max="8" width="18.85546875" style="1"/>
    <col min="9" max="9" width="11.85546875" style="1"/>
    <col min="10" max="257" width="9.5703125" style="1"/>
  </cols>
  <sheetData>
    <row r="1" spans="1:9" ht="18.75" x14ac:dyDescent="0.3">
      <c r="A1" s="49"/>
      <c r="B1" s="49"/>
      <c r="C1" s="49"/>
      <c r="D1" s="49"/>
      <c r="E1" s="50"/>
      <c r="F1" s="50"/>
      <c r="G1" s="50"/>
      <c r="H1" s="50"/>
      <c r="I1" s="50"/>
    </row>
    <row r="2" spans="1:9" x14ac:dyDescent="0.25">
      <c r="A2" s="50"/>
      <c r="B2" s="50"/>
      <c r="C2" s="50"/>
      <c r="D2" s="50"/>
      <c r="E2" s="50"/>
      <c r="F2" s="50"/>
      <c r="G2" s="50"/>
      <c r="H2" s="50"/>
      <c r="I2" s="50"/>
    </row>
    <row r="3" spans="1:9" x14ac:dyDescent="0.25">
      <c r="A3" s="51"/>
      <c r="B3" s="52"/>
      <c r="C3" s="53"/>
      <c r="D3" s="54"/>
      <c r="E3" s="50"/>
      <c r="F3" s="54"/>
      <c r="G3" s="52"/>
      <c r="H3" s="53"/>
      <c r="I3" s="53"/>
    </row>
    <row r="4" spans="1:9" x14ac:dyDescent="0.25">
      <c r="A4" s="51"/>
      <c r="B4" s="67"/>
      <c r="C4" s="56"/>
      <c r="D4" s="57"/>
      <c r="E4" s="55"/>
      <c r="F4" s="57"/>
      <c r="G4" s="58"/>
      <c r="H4" s="56"/>
      <c r="I4" s="59"/>
    </row>
    <row r="5" spans="1:9" x14ac:dyDescent="0.25">
      <c r="A5" s="51"/>
      <c r="B5" s="67"/>
      <c r="C5" s="50"/>
      <c r="D5" s="60"/>
      <c r="E5" s="50"/>
      <c r="F5" s="60"/>
      <c r="G5" s="58"/>
      <c r="H5" s="50"/>
      <c r="I5" s="50"/>
    </row>
    <row r="6" spans="1:9" x14ac:dyDescent="0.25">
      <c r="A6" s="51"/>
      <c r="B6" s="68"/>
      <c r="C6" s="56"/>
      <c r="D6" s="57"/>
      <c r="E6" s="50"/>
      <c r="F6" s="57"/>
      <c r="G6" s="58"/>
      <c r="H6" s="56"/>
      <c r="I6" s="59"/>
    </row>
    <row r="7" spans="1:9" x14ac:dyDescent="0.25">
      <c r="A7" s="51"/>
      <c r="B7" s="67"/>
      <c r="C7" s="50"/>
      <c r="D7" s="60"/>
      <c r="E7" s="50"/>
      <c r="F7" s="60"/>
      <c r="G7" s="58"/>
      <c r="H7" s="50"/>
      <c r="I7" s="59"/>
    </row>
    <row r="8" spans="1:9" x14ac:dyDescent="0.25">
      <c r="A8" s="51"/>
      <c r="B8" s="68"/>
      <c r="C8" s="56"/>
      <c r="D8" s="57"/>
      <c r="E8" s="50"/>
      <c r="F8" s="57"/>
      <c r="G8" s="58"/>
      <c r="H8" s="56"/>
      <c r="I8" s="59"/>
    </row>
    <row r="9" spans="1:9" x14ac:dyDescent="0.25">
      <c r="A9" s="51"/>
      <c r="B9" s="67"/>
      <c r="C9" s="50"/>
      <c r="D9" s="60"/>
      <c r="E9" s="50"/>
      <c r="F9" s="60"/>
      <c r="G9" s="58"/>
      <c r="H9" s="50"/>
      <c r="I9" s="59"/>
    </row>
    <row r="10" spans="1:9" x14ac:dyDescent="0.25">
      <c r="A10" s="51"/>
      <c r="B10" s="68"/>
      <c r="C10" s="56"/>
      <c r="D10" s="57"/>
      <c r="E10" s="50"/>
      <c r="F10" s="57"/>
      <c r="G10" s="58"/>
      <c r="H10" s="56"/>
      <c r="I10" s="59"/>
    </row>
    <row r="11" spans="1:9" x14ac:dyDescent="0.25">
      <c r="A11" s="51"/>
      <c r="B11" s="50"/>
      <c r="C11" s="56"/>
      <c r="D11" s="57"/>
      <c r="E11" s="50"/>
      <c r="F11" s="57"/>
      <c r="G11" s="58"/>
      <c r="H11" s="56"/>
      <c r="I11" s="59"/>
    </row>
    <row r="12" spans="1:9" x14ac:dyDescent="0.25">
      <c r="A12" s="51"/>
      <c r="B12" s="50"/>
      <c r="C12" s="56"/>
      <c r="D12" s="57"/>
      <c r="E12" s="50"/>
      <c r="F12" s="57"/>
      <c r="G12" s="58"/>
      <c r="H12" s="56"/>
      <c r="I12" s="59"/>
    </row>
    <row r="13" spans="1:9" x14ac:dyDescent="0.25">
      <c r="A13" s="51"/>
      <c r="B13" s="50"/>
      <c r="C13" s="56"/>
      <c r="D13" s="57"/>
      <c r="E13" s="50"/>
      <c r="F13" s="57"/>
      <c r="G13" s="58"/>
      <c r="H13" s="56"/>
      <c r="I13" s="59"/>
    </row>
    <row r="14" spans="1:9" x14ac:dyDescent="0.25">
      <c r="A14" s="51"/>
      <c r="B14" s="50"/>
      <c r="C14" s="56"/>
      <c r="D14" s="57"/>
      <c r="E14" s="50"/>
      <c r="F14" s="57"/>
      <c r="G14" s="58"/>
      <c r="H14" s="56"/>
      <c r="I14" s="59"/>
    </row>
    <row r="15" spans="1:9" x14ac:dyDescent="0.25">
      <c r="A15" s="51"/>
      <c r="B15" s="50"/>
      <c r="C15" s="56"/>
      <c r="D15" s="57"/>
      <c r="E15" s="50"/>
      <c r="F15" s="57"/>
      <c r="G15" s="58"/>
      <c r="H15" s="56"/>
      <c r="I15" s="59"/>
    </row>
    <row r="16" spans="1:9" x14ac:dyDescent="0.25">
      <c r="A16" s="51"/>
      <c r="B16" s="50"/>
      <c r="C16" s="56"/>
      <c r="D16" s="57"/>
      <c r="E16" s="50"/>
      <c r="F16" s="57"/>
      <c r="G16" s="58"/>
      <c r="H16" s="56"/>
      <c r="I16" s="59"/>
    </row>
    <row r="17" spans="1:9" x14ac:dyDescent="0.25">
      <c r="A17" s="51"/>
      <c r="B17" s="50"/>
      <c r="C17" s="56"/>
      <c r="D17" s="57"/>
      <c r="E17" s="50"/>
      <c r="F17" s="57"/>
      <c r="G17" s="58"/>
      <c r="H17" s="56"/>
      <c r="I17" s="59"/>
    </row>
    <row r="18" spans="1:9" x14ac:dyDescent="0.25">
      <c r="A18" s="51"/>
      <c r="B18" s="50"/>
      <c r="C18" s="56"/>
      <c r="D18" s="57"/>
      <c r="E18" s="50"/>
      <c r="F18" s="57"/>
      <c r="G18" s="58"/>
      <c r="H18" s="56"/>
      <c r="I18" s="59"/>
    </row>
    <row r="19" spans="1:9" x14ac:dyDescent="0.25">
      <c r="A19" s="51"/>
      <c r="B19" s="50"/>
      <c r="C19" s="56"/>
      <c r="D19" s="57"/>
      <c r="E19" s="50"/>
      <c r="F19" s="57"/>
      <c r="G19" s="58"/>
      <c r="H19" s="56"/>
      <c r="I19" s="59"/>
    </row>
    <row r="20" spans="1:9" x14ac:dyDescent="0.25">
      <c r="A20" s="51"/>
      <c r="B20" s="50"/>
      <c r="C20" s="56"/>
      <c r="D20" s="57"/>
      <c r="E20" s="50"/>
      <c r="F20" s="57"/>
      <c r="G20" s="58"/>
      <c r="H20" s="56"/>
      <c r="I20" s="59"/>
    </row>
    <row r="21" spans="1:9" x14ac:dyDescent="0.25">
      <c r="A21" s="51"/>
      <c r="B21" s="50"/>
      <c r="C21" s="56"/>
      <c r="D21" s="57"/>
      <c r="E21" s="50"/>
      <c r="F21" s="57"/>
      <c r="G21" s="58"/>
      <c r="H21" s="56"/>
      <c r="I21" s="59"/>
    </row>
    <row r="22" spans="1:9" x14ac:dyDescent="0.25">
      <c r="A22" s="51"/>
      <c r="B22" s="50"/>
      <c r="C22" s="56"/>
      <c r="D22" s="57"/>
      <c r="E22" s="50"/>
      <c r="F22" s="57"/>
      <c r="G22" s="58"/>
      <c r="H22" s="56"/>
      <c r="I22" s="59"/>
    </row>
    <row r="23" spans="1:9" x14ac:dyDescent="0.25">
      <c r="A23" s="51"/>
      <c r="B23" s="50"/>
      <c r="C23" s="56"/>
      <c r="D23" s="57"/>
      <c r="E23" s="50"/>
      <c r="F23" s="57"/>
      <c r="G23" s="58"/>
      <c r="H23" s="56"/>
      <c r="I23" s="59"/>
    </row>
    <row r="24" spans="1:9" x14ac:dyDescent="0.25">
      <c r="A24" s="51"/>
      <c r="B24" s="50"/>
      <c r="C24" s="56"/>
      <c r="D24" s="57"/>
      <c r="E24" s="50"/>
      <c r="F24" s="57"/>
      <c r="G24" s="58"/>
      <c r="H24" s="56"/>
      <c r="I24" s="59"/>
    </row>
    <row r="25" spans="1:9" x14ac:dyDescent="0.25">
      <c r="A25" s="51"/>
      <c r="B25" s="50"/>
      <c r="C25" s="56"/>
      <c r="D25" s="57"/>
      <c r="E25" s="50"/>
      <c r="F25" s="57"/>
      <c r="G25" s="58"/>
      <c r="H25" s="56"/>
      <c r="I25" s="59"/>
    </row>
    <row r="26" spans="1:9" x14ac:dyDescent="0.25">
      <c r="A26" s="51"/>
      <c r="B26" s="50"/>
      <c r="C26" s="56"/>
      <c r="D26" s="61"/>
      <c r="E26" s="50"/>
      <c r="F26" s="61"/>
      <c r="G26" s="58"/>
      <c r="H26" s="56"/>
      <c r="I26" s="59"/>
    </row>
    <row r="27" spans="1:9" x14ac:dyDescent="0.25">
      <c r="A27" s="51"/>
      <c r="B27" s="50"/>
      <c r="C27" s="56"/>
      <c r="D27" s="61"/>
      <c r="E27" s="50"/>
      <c r="F27" s="61"/>
      <c r="G27" s="58"/>
      <c r="H27" s="56"/>
      <c r="I27" s="59"/>
    </row>
    <row r="28" spans="1:9" x14ac:dyDescent="0.25">
      <c r="A28" s="50"/>
      <c r="B28" s="50"/>
      <c r="C28" s="57"/>
      <c r="D28" s="57"/>
      <c r="E28" s="60"/>
      <c r="F28" s="57"/>
      <c r="G28" s="62"/>
      <c r="H28" s="57"/>
      <c r="I28" s="50"/>
    </row>
    <row r="29" spans="1:9" ht="8.25" customHeight="1" x14ac:dyDescent="0.25">
      <c r="A29" s="50"/>
      <c r="B29" s="50"/>
      <c r="C29" s="56"/>
      <c r="D29" s="56"/>
      <c r="E29" s="50"/>
      <c r="F29" s="50"/>
      <c r="G29" s="50"/>
      <c r="H29" s="50"/>
      <c r="I29" s="50"/>
    </row>
    <row r="30" spans="1:9" ht="15.75" x14ac:dyDescent="0.25">
      <c r="A30" s="50"/>
      <c r="B30" s="50"/>
      <c r="C30" s="50"/>
      <c r="D30" s="63"/>
      <c r="E30" s="50"/>
      <c r="F30" s="50"/>
      <c r="G30" s="50"/>
      <c r="H30" s="63"/>
      <c r="I30" s="50"/>
    </row>
    <row r="31" spans="1:9" ht="15.75" x14ac:dyDescent="0.25">
      <c r="A31" s="50"/>
      <c r="B31" s="50"/>
      <c r="C31" s="50"/>
      <c r="D31" s="64"/>
      <c r="E31" s="50"/>
      <c r="F31" s="50"/>
      <c r="G31" s="50"/>
      <c r="H31" s="65"/>
      <c r="I31" s="59"/>
    </row>
    <row r="32" spans="1:9" x14ac:dyDescent="0.25">
      <c r="A32" s="50"/>
      <c r="B32" s="50"/>
      <c r="C32" s="50"/>
      <c r="D32" s="50"/>
      <c r="E32" s="50"/>
      <c r="F32" s="50"/>
      <c r="G32" s="50"/>
      <c r="H32" s="66"/>
      <c r="I32" s="50"/>
    </row>
    <row r="33" spans="1:9" x14ac:dyDescent="0.25">
      <c r="A33" s="50"/>
      <c r="B33" s="50"/>
      <c r="C33" s="50"/>
      <c r="D33" s="50"/>
      <c r="E33" s="50"/>
      <c r="F33" s="50"/>
      <c r="G33" s="50"/>
      <c r="H33" s="66"/>
      <c r="I33" s="50"/>
    </row>
    <row r="34" spans="1:9" x14ac:dyDescent="0.25">
      <c r="A34" s="50"/>
      <c r="B34" s="50"/>
      <c r="C34" s="50"/>
      <c r="D34" s="50"/>
      <c r="E34" s="50"/>
      <c r="F34" s="50"/>
      <c r="G34" s="50"/>
      <c r="H34" s="66"/>
      <c r="I34" s="50"/>
    </row>
    <row r="35" spans="1:9" x14ac:dyDescent="0.25">
      <c r="A35" s="50"/>
      <c r="B35" s="50"/>
      <c r="C35" s="50"/>
      <c r="D35" s="58"/>
      <c r="E35" s="50"/>
      <c r="F35" s="58"/>
      <c r="G35" s="50"/>
      <c r="H35" s="50"/>
      <c r="I35" s="50"/>
    </row>
    <row r="36" spans="1:9" x14ac:dyDescent="0.25">
      <c r="A36" s="50"/>
      <c r="B36" s="50"/>
      <c r="C36" s="50"/>
      <c r="D36" s="58"/>
      <c r="E36" s="50"/>
      <c r="F36" s="58"/>
      <c r="G36" s="50"/>
      <c r="H36" s="50"/>
      <c r="I36" s="50"/>
    </row>
    <row r="37" spans="1:9" x14ac:dyDescent="0.25">
      <c r="A37" s="50"/>
      <c r="B37" s="50"/>
      <c r="C37" s="50"/>
      <c r="D37" s="50"/>
      <c r="E37" s="50"/>
      <c r="F37" s="50"/>
      <c r="G37" s="50"/>
      <c r="H37" s="50"/>
      <c r="I37" s="50"/>
    </row>
  </sheetData>
  <printOptions horizontalCentered="1"/>
  <pageMargins left="0.70833333333333304" right="0.70833333333333304" top="0.74791666666666701" bottom="0.74791666666666701" header="0.51180555555555496" footer="0.51180555555555496"/>
  <pageSetup paperSize="0" scale="0" firstPageNumber="0" orientation="portrait" usePrinterDefaults="0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"/>
  <sheetViews>
    <sheetView zoomScaleNormal="100" zoomScalePageLayoutView="60" workbookViewId="0"/>
  </sheetViews>
  <sheetFormatPr defaultRowHeight="15" x14ac:dyDescent="0.25"/>
  <cols>
    <col min="1" max="257" width="9.5703125" style="1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1"/>
  <sheetViews>
    <sheetView zoomScaleNormal="100" zoomScalePageLayoutView="60" workbookViewId="0"/>
  </sheetViews>
  <sheetFormatPr defaultRowHeight="15" x14ac:dyDescent="0.25"/>
  <cols>
    <col min="1" max="257" width="9.5703125" style="1"/>
  </cols>
  <sheetData/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41"/>
  <sheetViews>
    <sheetView tabSelected="1" topLeftCell="A19" zoomScaleNormal="100" zoomScalePageLayoutView="60" workbookViewId="0">
      <selection activeCell="G40" sqref="G40"/>
    </sheetView>
  </sheetViews>
  <sheetFormatPr defaultRowHeight="15" x14ac:dyDescent="0.25"/>
  <cols>
    <col min="1" max="1" width="9.5703125" style="1"/>
    <col min="2" max="2" width="17.140625" style="1" customWidth="1"/>
    <col min="3" max="3" width="16" style="1"/>
    <col min="4" max="4" width="16.140625" style="1"/>
    <col min="5" max="5" width="17.7109375" style="1" customWidth="1"/>
    <col min="6" max="6" width="11.85546875" style="1"/>
    <col min="7" max="7" width="10.85546875" style="1"/>
    <col min="8" max="257" width="9.5703125" style="1"/>
  </cols>
  <sheetData>
    <row r="1" spans="1:9" ht="18.75" x14ac:dyDescent="0.3">
      <c r="A1" s="2" t="s">
        <v>0</v>
      </c>
      <c r="B1" s="2"/>
    </row>
    <row r="2" spans="1:9" ht="18.75" x14ac:dyDescent="0.3">
      <c r="A2" s="2" t="s">
        <v>24</v>
      </c>
      <c r="B2" s="2"/>
    </row>
    <row r="3" spans="1:9" ht="15.75" thickBot="1" x14ac:dyDescent="0.3"/>
    <row r="4" spans="1:9" ht="60.75" thickBot="1" x14ac:dyDescent="0.3">
      <c r="A4" s="3"/>
      <c r="B4" s="4" t="s">
        <v>1</v>
      </c>
      <c r="C4" s="6" t="s">
        <v>11</v>
      </c>
      <c r="D4" s="4" t="s">
        <v>3</v>
      </c>
      <c r="E4" s="69" t="s">
        <v>2</v>
      </c>
      <c r="F4" s="7" t="s">
        <v>12</v>
      </c>
      <c r="G4" s="32" t="s">
        <v>13</v>
      </c>
      <c r="H4" s="36" t="s">
        <v>14</v>
      </c>
    </row>
    <row r="5" spans="1:9" ht="15.75" thickBot="1" x14ac:dyDescent="0.3">
      <c r="A5" s="3"/>
      <c r="B5" s="4"/>
      <c r="C5" s="6"/>
      <c r="D5" s="4"/>
      <c r="E5" s="5"/>
      <c r="F5" s="28">
        <v>0.19500000000000001</v>
      </c>
      <c r="G5" s="33">
        <v>0.19500000000000001</v>
      </c>
      <c r="H5" s="38">
        <f>1.18*(0.14+0.15)</f>
        <v>0.3422</v>
      </c>
    </row>
    <row r="6" spans="1:9" x14ac:dyDescent="0.25">
      <c r="A6" s="8">
        <v>1</v>
      </c>
      <c r="B6" s="39"/>
      <c r="C6" s="10">
        <v>412800</v>
      </c>
      <c r="D6" s="11"/>
      <c r="E6" s="9">
        <v>8000</v>
      </c>
      <c r="F6" s="29">
        <f>(C6*$F$5)</f>
        <v>80496</v>
      </c>
      <c r="G6" s="34">
        <f t="shared" ref="G6:G28" si="0">D6*$G$5</f>
        <v>0</v>
      </c>
      <c r="H6" s="37">
        <f t="shared" ref="H6:H28" si="1">$H$5*E6</f>
        <v>2737.6</v>
      </c>
    </row>
    <row r="7" spans="1:9" x14ac:dyDescent="0.25">
      <c r="A7" s="12"/>
      <c r="B7" s="13" t="s">
        <v>4</v>
      </c>
      <c r="C7" s="15"/>
      <c r="D7" s="16"/>
      <c r="E7" s="14"/>
      <c r="F7" s="29">
        <f t="shared" ref="F7:F28" si="2">(C7*$F$5)+(D7*$F$5)</f>
        <v>0</v>
      </c>
      <c r="G7" s="34">
        <f t="shared" si="0"/>
        <v>0</v>
      </c>
      <c r="H7" s="35">
        <f t="shared" si="1"/>
        <v>0</v>
      </c>
    </row>
    <row r="8" spans="1:9" x14ac:dyDescent="0.25">
      <c r="A8" s="12">
        <v>2</v>
      </c>
      <c r="B8" s="14"/>
      <c r="C8" s="18">
        <v>180500</v>
      </c>
      <c r="D8" s="16"/>
      <c r="E8" s="17">
        <v>8000</v>
      </c>
      <c r="F8" s="29">
        <f t="shared" si="2"/>
        <v>35197.5</v>
      </c>
      <c r="G8" s="34">
        <f t="shared" si="0"/>
        <v>0</v>
      </c>
      <c r="H8" s="35">
        <f>$H$5*E8</f>
        <v>2737.6</v>
      </c>
    </row>
    <row r="9" spans="1:9" x14ac:dyDescent="0.25">
      <c r="A9" s="12"/>
      <c r="B9" s="13" t="s">
        <v>5</v>
      </c>
      <c r="C9" s="15"/>
      <c r="D9" s="16"/>
      <c r="E9" s="14"/>
      <c r="F9" s="29">
        <f t="shared" si="2"/>
        <v>0</v>
      </c>
      <c r="G9" s="34">
        <f t="shared" si="0"/>
        <v>0</v>
      </c>
      <c r="H9" s="35">
        <f t="shared" si="1"/>
        <v>0</v>
      </c>
    </row>
    <row r="10" spans="1:9" x14ac:dyDescent="0.25">
      <c r="A10" s="12">
        <v>3</v>
      </c>
      <c r="B10" s="40"/>
      <c r="C10" s="18">
        <v>180500</v>
      </c>
      <c r="D10" s="16"/>
      <c r="E10" s="17">
        <v>8000</v>
      </c>
      <c r="F10" s="29">
        <f t="shared" si="2"/>
        <v>35197.5</v>
      </c>
      <c r="G10" s="34">
        <f t="shared" si="0"/>
        <v>0</v>
      </c>
      <c r="H10" s="35">
        <f t="shared" si="1"/>
        <v>2737.6</v>
      </c>
      <c r="I10" s="22"/>
    </row>
    <row r="11" spans="1:9" x14ac:dyDescent="0.25">
      <c r="A11" s="12"/>
      <c r="B11" s="13" t="s">
        <v>6</v>
      </c>
      <c r="C11" s="15"/>
      <c r="D11" s="16"/>
      <c r="E11" s="14"/>
      <c r="F11" s="29">
        <f t="shared" si="2"/>
        <v>0</v>
      </c>
      <c r="G11" s="34">
        <f t="shared" si="0"/>
        <v>0</v>
      </c>
      <c r="H11" s="35">
        <f t="shared" si="1"/>
        <v>0</v>
      </c>
    </row>
    <row r="12" spans="1:9" x14ac:dyDescent="0.25">
      <c r="A12" s="12">
        <v>4</v>
      </c>
      <c r="B12" s="14"/>
      <c r="C12" s="18">
        <v>300000</v>
      </c>
      <c r="D12" s="16"/>
      <c r="E12" s="17">
        <v>8000</v>
      </c>
      <c r="F12" s="29">
        <f t="shared" si="2"/>
        <v>58500</v>
      </c>
      <c r="G12" s="34">
        <f t="shared" si="0"/>
        <v>0</v>
      </c>
      <c r="H12" s="35">
        <f t="shared" si="1"/>
        <v>2737.6</v>
      </c>
    </row>
    <row r="13" spans="1:9" x14ac:dyDescent="0.25">
      <c r="A13" s="12">
        <v>5</v>
      </c>
      <c r="B13" s="40"/>
      <c r="C13" s="18">
        <v>190000</v>
      </c>
      <c r="D13" s="16">
        <v>60000</v>
      </c>
      <c r="E13" s="17">
        <v>8000</v>
      </c>
      <c r="F13" s="29">
        <f t="shared" si="2"/>
        <v>48750</v>
      </c>
      <c r="G13" s="34">
        <f t="shared" si="0"/>
        <v>11700</v>
      </c>
      <c r="H13" s="35">
        <f t="shared" si="1"/>
        <v>2737.6</v>
      </c>
    </row>
    <row r="14" spans="1:9" x14ac:dyDescent="0.25">
      <c r="A14" s="12">
        <v>6</v>
      </c>
      <c r="B14" s="14"/>
      <c r="C14" s="18">
        <v>144000</v>
      </c>
      <c r="D14" s="16"/>
      <c r="E14" s="17">
        <v>8000</v>
      </c>
      <c r="F14" s="29">
        <f t="shared" si="2"/>
        <v>28080</v>
      </c>
      <c r="G14" s="34">
        <f t="shared" si="0"/>
        <v>0</v>
      </c>
      <c r="H14" s="35">
        <f t="shared" si="1"/>
        <v>2737.6</v>
      </c>
    </row>
    <row r="15" spans="1:9" x14ac:dyDescent="0.25">
      <c r="A15" s="12">
        <v>7</v>
      </c>
      <c r="B15" s="14"/>
      <c r="C15" s="18">
        <v>187000</v>
      </c>
      <c r="D15" s="16">
        <v>240000</v>
      </c>
      <c r="E15" s="17">
        <v>8000</v>
      </c>
      <c r="F15" s="29">
        <f t="shared" si="2"/>
        <v>83265</v>
      </c>
      <c r="G15" s="34">
        <f t="shared" si="0"/>
        <v>46800</v>
      </c>
      <c r="H15" s="35">
        <f t="shared" si="1"/>
        <v>2737.6</v>
      </c>
    </row>
    <row r="16" spans="1:9" x14ac:dyDescent="0.25">
      <c r="A16" s="12">
        <v>8</v>
      </c>
      <c r="B16" s="14"/>
      <c r="C16" s="18">
        <v>185500</v>
      </c>
      <c r="D16" s="16">
        <v>60000</v>
      </c>
      <c r="E16" s="17">
        <v>8000</v>
      </c>
      <c r="F16" s="29">
        <f t="shared" si="2"/>
        <v>47872.5</v>
      </c>
      <c r="G16" s="34">
        <f t="shared" si="0"/>
        <v>11700</v>
      </c>
      <c r="H16" s="35">
        <f t="shared" si="1"/>
        <v>2737.6</v>
      </c>
    </row>
    <row r="17" spans="1:8" x14ac:dyDescent="0.25">
      <c r="A17" s="12">
        <v>9</v>
      </c>
      <c r="B17" s="14"/>
      <c r="C17" s="18">
        <v>180500</v>
      </c>
      <c r="D17" s="16">
        <v>60000</v>
      </c>
      <c r="E17" s="17">
        <v>8000</v>
      </c>
      <c r="F17" s="29">
        <f t="shared" si="2"/>
        <v>46897.5</v>
      </c>
      <c r="G17" s="34">
        <f t="shared" si="0"/>
        <v>11700</v>
      </c>
      <c r="H17" s="35">
        <f t="shared" si="1"/>
        <v>2737.6</v>
      </c>
    </row>
    <row r="18" spans="1:8" x14ac:dyDescent="0.25">
      <c r="A18" s="12">
        <v>10</v>
      </c>
      <c r="B18" s="40"/>
      <c r="C18" s="18">
        <v>185000</v>
      </c>
      <c r="D18" s="16">
        <v>60000</v>
      </c>
      <c r="E18" s="17">
        <v>8000</v>
      </c>
      <c r="F18" s="29">
        <f t="shared" si="2"/>
        <v>47775</v>
      </c>
      <c r="G18" s="34">
        <f t="shared" si="0"/>
        <v>11700</v>
      </c>
      <c r="H18" s="35">
        <f t="shared" si="1"/>
        <v>2737.6</v>
      </c>
    </row>
    <row r="19" spans="1:8" x14ac:dyDescent="0.25">
      <c r="A19" s="12">
        <v>11</v>
      </c>
      <c r="B19" s="14"/>
      <c r="C19" s="18">
        <v>187000</v>
      </c>
      <c r="D19" s="16">
        <v>240000</v>
      </c>
      <c r="E19" s="17">
        <v>8000</v>
      </c>
      <c r="F19" s="29">
        <f t="shared" si="2"/>
        <v>83265</v>
      </c>
      <c r="G19" s="34">
        <f t="shared" si="0"/>
        <v>46800</v>
      </c>
      <c r="H19" s="35">
        <f t="shared" si="1"/>
        <v>2737.6</v>
      </c>
    </row>
    <row r="20" spans="1:8" x14ac:dyDescent="0.25">
      <c r="A20" s="12">
        <v>12</v>
      </c>
      <c r="B20" s="40"/>
      <c r="C20" s="18">
        <v>187000</v>
      </c>
      <c r="D20" s="16">
        <v>60000</v>
      </c>
      <c r="E20" s="17">
        <v>8000</v>
      </c>
      <c r="F20" s="29">
        <f t="shared" si="2"/>
        <v>48165</v>
      </c>
      <c r="G20" s="34">
        <f t="shared" si="0"/>
        <v>11700</v>
      </c>
      <c r="H20" s="35">
        <f t="shared" si="1"/>
        <v>2737.6</v>
      </c>
    </row>
    <row r="21" spans="1:8" x14ac:dyDescent="0.25">
      <c r="A21" s="12">
        <v>13</v>
      </c>
      <c r="B21" s="14"/>
      <c r="C21" s="18">
        <v>180500</v>
      </c>
      <c r="D21" s="16">
        <v>60000</v>
      </c>
      <c r="E21" s="17">
        <v>8000</v>
      </c>
      <c r="F21" s="29">
        <f t="shared" si="2"/>
        <v>46897.5</v>
      </c>
      <c r="G21" s="34">
        <f t="shared" si="0"/>
        <v>11700</v>
      </c>
      <c r="H21" s="35">
        <f t="shared" si="1"/>
        <v>2737.6</v>
      </c>
    </row>
    <row r="22" spans="1:8" x14ac:dyDescent="0.25">
      <c r="A22" s="12">
        <v>14</v>
      </c>
      <c r="B22" s="14"/>
      <c r="C22" s="18">
        <v>183000</v>
      </c>
      <c r="D22" s="16">
        <v>60000</v>
      </c>
      <c r="E22" s="17">
        <v>8000</v>
      </c>
      <c r="F22" s="29">
        <f t="shared" si="2"/>
        <v>47385</v>
      </c>
      <c r="G22" s="34">
        <f t="shared" si="0"/>
        <v>11700</v>
      </c>
      <c r="H22" s="35">
        <f t="shared" si="1"/>
        <v>2737.6</v>
      </c>
    </row>
    <row r="23" spans="1:8" x14ac:dyDescent="0.25">
      <c r="A23" s="12">
        <v>15</v>
      </c>
      <c r="B23" s="14"/>
      <c r="C23" s="18">
        <v>140000</v>
      </c>
      <c r="D23" s="16">
        <v>60000</v>
      </c>
      <c r="E23" s="17">
        <v>8000</v>
      </c>
      <c r="F23" s="29">
        <f t="shared" si="2"/>
        <v>39000</v>
      </c>
      <c r="G23" s="34">
        <f t="shared" si="0"/>
        <v>11700</v>
      </c>
      <c r="H23" s="35">
        <f t="shared" si="1"/>
        <v>2737.6</v>
      </c>
    </row>
    <row r="24" spans="1:8" x14ac:dyDescent="0.25">
      <c r="A24" s="12">
        <v>16</v>
      </c>
      <c r="B24" s="14"/>
      <c r="C24" s="18">
        <v>140000</v>
      </c>
      <c r="D24" s="16"/>
      <c r="E24" s="17">
        <v>8000</v>
      </c>
      <c r="F24" s="29">
        <f t="shared" si="2"/>
        <v>27300</v>
      </c>
      <c r="G24" s="34">
        <f t="shared" si="0"/>
        <v>0</v>
      </c>
      <c r="H24" s="35">
        <f t="shared" si="1"/>
        <v>2737.6</v>
      </c>
    </row>
    <row r="25" spans="1:8" x14ac:dyDescent="0.25">
      <c r="A25" s="12">
        <v>17</v>
      </c>
      <c r="B25" s="14"/>
      <c r="C25" s="18">
        <v>182000</v>
      </c>
      <c r="D25" s="16">
        <v>60000</v>
      </c>
      <c r="E25" s="17">
        <v>8000</v>
      </c>
      <c r="F25" s="29">
        <f t="shared" si="2"/>
        <v>47190</v>
      </c>
      <c r="G25" s="34">
        <f t="shared" si="0"/>
        <v>11700</v>
      </c>
      <c r="H25" s="35">
        <f t="shared" si="1"/>
        <v>2737.6</v>
      </c>
    </row>
    <row r="26" spans="1:8" x14ac:dyDescent="0.25">
      <c r="A26" s="12">
        <v>18</v>
      </c>
      <c r="B26" s="14"/>
      <c r="C26" s="18">
        <v>170000</v>
      </c>
      <c r="D26" s="16">
        <v>60000</v>
      </c>
      <c r="E26" s="17">
        <v>8000</v>
      </c>
      <c r="F26" s="29">
        <f t="shared" si="2"/>
        <v>44850</v>
      </c>
      <c r="G26" s="34">
        <f t="shared" si="0"/>
        <v>11700</v>
      </c>
      <c r="H26" s="35">
        <f t="shared" si="1"/>
        <v>2737.6</v>
      </c>
    </row>
    <row r="27" spans="1:8" x14ac:dyDescent="0.25">
      <c r="A27" s="12">
        <v>19</v>
      </c>
      <c r="B27" s="14"/>
      <c r="C27" s="18">
        <v>210000</v>
      </c>
      <c r="D27" s="16">
        <v>60000</v>
      </c>
      <c r="E27" s="17">
        <v>8000</v>
      </c>
      <c r="F27" s="29">
        <f t="shared" si="2"/>
        <v>52650</v>
      </c>
      <c r="G27" s="34">
        <f t="shared" si="0"/>
        <v>11700</v>
      </c>
      <c r="H27" s="35">
        <f t="shared" si="1"/>
        <v>2737.6</v>
      </c>
    </row>
    <row r="28" spans="1:8" x14ac:dyDescent="0.25">
      <c r="A28" s="12">
        <v>20</v>
      </c>
      <c r="B28" s="14"/>
      <c r="C28" s="19">
        <v>180500</v>
      </c>
      <c r="D28" s="16"/>
      <c r="E28" s="17">
        <v>8000</v>
      </c>
      <c r="F28" s="29">
        <f t="shared" si="2"/>
        <v>35197.5</v>
      </c>
      <c r="G28" s="34">
        <f t="shared" si="0"/>
        <v>0</v>
      </c>
      <c r="H28" s="35">
        <f t="shared" si="1"/>
        <v>2737.6</v>
      </c>
    </row>
    <row r="29" spans="1:8" x14ac:dyDescent="0.25">
      <c r="B29" s="1" t="s">
        <v>23</v>
      </c>
      <c r="C29" s="20">
        <f>SUM(C6:C28)</f>
        <v>3905800</v>
      </c>
      <c r="D29" s="21">
        <f>SUM(D6:D28)/12</f>
        <v>95000</v>
      </c>
      <c r="E29" s="20">
        <f>SUM(E6:E28)</f>
        <v>160000</v>
      </c>
      <c r="F29" s="30">
        <f>SUM(F6:F28)+(D30*F5)</f>
        <v>983931</v>
      </c>
      <c r="G29" s="30">
        <f>SUM(G6:G28)/12</f>
        <v>18525</v>
      </c>
      <c r="H29" s="30">
        <f>SUM(H6:H28)</f>
        <v>54751.999999999978</v>
      </c>
    </row>
    <row r="31" spans="1:8" ht="15.75" x14ac:dyDescent="0.25">
      <c r="B31" s="1" t="s">
        <v>7</v>
      </c>
      <c r="E31" s="23">
        <f>C29+E29+F29+H29+D29+G29</f>
        <v>5218008</v>
      </c>
    </row>
    <row r="32" spans="1:8" ht="15.75" x14ac:dyDescent="0.25">
      <c r="B32" s="1" t="s">
        <v>8</v>
      </c>
      <c r="E32" s="24">
        <f>E31*12</f>
        <v>62616096</v>
      </c>
      <c r="F32" s="31" t="s">
        <v>15</v>
      </c>
      <c r="G32" s="25"/>
    </row>
    <row r="33" spans="2:7" x14ac:dyDescent="0.25">
      <c r="E33" s="26"/>
    </row>
    <row r="34" spans="2:7" x14ac:dyDescent="0.25">
      <c r="B34" s="1" t="s">
        <v>9</v>
      </c>
      <c r="C34" s="27">
        <v>138000</v>
      </c>
      <c r="E34" s="1" t="s">
        <v>16</v>
      </c>
      <c r="G34" s="1">
        <f>(C29+D29+F29+G29)*12</f>
        <v>60039072</v>
      </c>
    </row>
    <row r="35" spans="2:7" x14ac:dyDescent="0.25">
      <c r="B35" s="1" t="s">
        <v>10</v>
      </c>
      <c r="C35" s="27">
        <v>180500</v>
      </c>
      <c r="E35" s="1" t="s">
        <v>17</v>
      </c>
      <c r="G35" s="1">
        <f>(E29+H29)*12</f>
        <v>2577023.9999999995</v>
      </c>
    </row>
    <row r="36" spans="2:7" x14ac:dyDescent="0.25">
      <c r="E36" s="1" t="s">
        <v>18</v>
      </c>
      <c r="G36" s="1">
        <f>SUM(G34:G35)</f>
        <v>62616096</v>
      </c>
    </row>
    <row r="38" spans="2:7" ht="18.75" x14ac:dyDescent="0.3">
      <c r="B38" s="41" t="s">
        <v>20</v>
      </c>
      <c r="C38" s="42"/>
      <c r="D38" s="42"/>
      <c r="E38" s="43">
        <v>9003659</v>
      </c>
    </row>
    <row r="39" spans="2:7" ht="18.75" x14ac:dyDescent="0.3">
      <c r="B39" s="41" t="s">
        <v>21</v>
      </c>
      <c r="C39" s="42"/>
      <c r="D39" s="42"/>
      <c r="E39" s="44">
        <v>1294188</v>
      </c>
    </row>
    <row r="40" spans="2:7" ht="19.5" thickBot="1" x14ac:dyDescent="0.35">
      <c r="B40" s="45" t="s">
        <v>19</v>
      </c>
      <c r="C40" s="46"/>
      <c r="D40" s="46"/>
      <c r="E40" s="47">
        <v>52318249</v>
      </c>
      <c r="G40" s="70"/>
    </row>
    <row r="41" spans="2:7" ht="18.75" x14ac:dyDescent="0.3">
      <c r="B41" s="48" t="s">
        <v>22</v>
      </c>
      <c r="C41" s="42"/>
      <c r="D41" s="42"/>
      <c r="E41" s="43">
        <f>SUM(E38:E40)</f>
        <v>62616096</v>
      </c>
    </row>
  </sheetData>
  <printOptions horizontalCentered="1"/>
  <pageMargins left="0.70866141732283472" right="0.70866141732283472" top="0.74803149606299213" bottom="0.74803149606299213" header="0.51181102362204722" footer="0.51181102362204722"/>
  <pageSetup paperSize="9" scale="80" firstPageNumber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4</vt:i4>
      </vt:variant>
    </vt:vector>
  </HeadingPairs>
  <TitlesOfParts>
    <vt:vector size="4" baseType="lpstr">
      <vt:lpstr>Munka1</vt:lpstr>
      <vt:lpstr>Munka2</vt:lpstr>
      <vt:lpstr>Munka3</vt:lpstr>
      <vt:lpstr>2018 kalk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4mikro</dc:creator>
  <cp:lastModifiedBy>User</cp:lastModifiedBy>
  <cp:revision>0</cp:revision>
  <cp:lastPrinted>2018-03-29T10:05:19Z</cp:lastPrinted>
  <dcterms:created xsi:type="dcterms:W3CDTF">2018-01-10T15:12:01Z</dcterms:created>
  <dcterms:modified xsi:type="dcterms:W3CDTF">2018-03-29T10:07:39Z</dcterms:modified>
</cp:coreProperties>
</file>