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agara\vizszolg\Ágazat\GFT\2018-2032\Martfű\"/>
    </mc:Choice>
  </mc:AlternateContent>
  <bookViews>
    <workbookView xWindow="1470" yWindow="0" windowWidth="19140" windowHeight="12150"/>
  </bookViews>
  <sheets>
    <sheet name="Munka1" sheetId="1" r:id="rId1"/>
    <sheet name="Munka2" sheetId="2" r:id="rId2"/>
  </sheets>
  <definedNames>
    <definedName name="_xlnm.Print_Area" localSheetId="0">Munka1!$A$1:$X$35</definedName>
  </definedNames>
  <calcPr calcId="152511"/>
</workbook>
</file>

<file path=xl/calcChain.xml><?xml version="1.0" encoding="utf-8"?>
<calcChain xmlns="http://schemas.openxmlformats.org/spreadsheetml/2006/main">
  <c r="H15" i="2" l="1"/>
  <c r="B20" i="2" l="1"/>
  <c r="B7" i="2" s="1"/>
  <c r="B14" i="2" s="1"/>
  <c r="B17" i="2" s="1"/>
  <c r="C6" i="2" s="1"/>
  <c r="C14" i="2" s="1"/>
  <c r="D15" i="2"/>
  <c r="E15" i="2"/>
  <c r="C15" i="2"/>
  <c r="E7" i="2"/>
  <c r="D7" i="2"/>
  <c r="C7" i="2"/>
  <c r="G15" i="2" l="1"/>
  <c r="C17" i="2"/>
  <c r="D6" i="2" s="1"/>
  <c r="D14" i="2" s="1"/>
  <c r="D17" i="2" s="1"/>
  <c r="E6" i="2" s="1"/>
  <c r="E14" i="2" s="1"/>
  <c r="E17" i="2" s="1"/>
</calcChain>
</file>

<file path=xl/sharedStrings.xml><?xml version="1.0" encoding="utf-8"?>
<sst xmlns="http://schemas.openxmlformats.org/spreadsheetml/2006/main" count="299" uniqueCount="96">
  <si>
    <t>Fontossági sorrend</t>
  </si>
  <si>
    <t>Az érintett ellátásért felelős(ök) megnevezése</t>
  </si>
  <si>
    <t>Tervezett nettó költség</t>
  </si>
  <si>
    <t>(eFt)</t>
  </si>
  <si>
    <t>Forrás megnevezése</t>
  </si>
  <si>
    <t>Tervezett időtáv</t>
  </si>
  <si>
    <t>Kezdés</t>
  </si>
  <si>
    <t>Befejezés</t>
  </si>
  <si>
    <t>1.</t>
  </si>
  <si>
    <t>2.</t>
  </si>
  <si>
    <t>4.</t>
  </si>
  <si>
    <t>5.</t>
  </si>
  <si>
    <t>A tervet benyújtó szervezet megnevezése:</t>
  </si>
  <si>
    <t>Víziközmű-szolgáltató megnevezése:</t>
  </si>
  <si>
    <t>Víziközmű-szolgáltatási ágazat megnevezése:</t>
  </si>
  <si>
    <t>Víziközmű-rendszer kódja: **</t>
  </si>
  <si>
    <t>* a megfelelő szövegrészt aláhúzással kell jelölni</t>
  </si>
  <si>
    <t>** a Hivatal által a működési engedélyben megállapított VKR-kód</t>
  </si>
  <si>
    <t>FELÚJÍTÁSOK ÉS PÓTLÁSOK ÖSSZEFOGLALÓ TÁBLÁZATA</t>
  </si>
  <si>
    <t>Felújítás és pótlás megnevezése</t>
  </si>
  <si>
    <t>(rövid /  közép / hosszú)</t>
  </si>
  <si>
    <t xml:space="preserve">A felújítás és pótlás ütemezése a tervezési időszak évei szerint </t>
  </si>
  <si>
    <t>Megvalósítás várható időtartama</t>
  </si>
  <si>
    <t>I. ütem</t>
  </si>
  <si>
    <t>II. ütem</t>
  </si>
  <si>
    <t>III. ütem</t>
  </si>
  <si>
    <t>BÁCSVÍZ Víz- és Csatornaszolgáltató Zártkörűen működő Részvénytársaság</t>
  </si>
  <si>
    <t>Vízszolgáltatás</t>
  </si>
  <si>
    <t>X</t>
  </si>
  <si>
    <t>bérleti díj</t>
  </si>
  <si>
    <t>rövid</t>
  </si>
  <si>
    <t>közép</t>
  </si>
  <si>
    <t>11-02626-1-001-00-06</t>
  </si>
  <si>
    <t>Martfű Város Önkormányzata</t>
  </si>
  <si>
    <t>Régi épület elektromos kapcsolószekrény bontása, helyiség felújítása</t>
  </si>
  <si>
    <t>6.</t>
  </si>
  <si>
    <t>8.</t>
  </si>
  <si>
    <t>9.</t>
  </si>
  <si>
    <t>10.</t>
  </si>
  <si>
    <t>hosszú</t>
  </si>
  <si>
    <t>11.</t>
  </si>
  <si>
    <t>Kútfelújítás</t>
  </si>
  <si>
    <t>Vízhálózat rekonstrukció, vezeték csere II. szakasz (Gesztenyesor, Petőfi u, 500m)</t>
  </si>
  <si>
    <t>Régi térszinti tározók hőszigetelése, robbanótér felújítása (2db 250m3-es)</t>
  </si>
  <si>
    <t>12.</t>
  </si>
  <si>
    <r>
      <t>ellátásért felelős / ellátásért felelősök képviselője /</t>
    </r>
    <r>
      <rPr>
        <u/>
        <sz val="11"/>
        <color theme="1"/>
        <rFont val="Calibri"/>
        <family val="2"/>
        <charset val="238"/>
        <scheme val="minor"/>
      </rPr>
      <t xml:space="preserve"> víziközmű-szolgáltató</t>
    </r>
    <r>
      <rPr>
        <sz val="11"/>
        <color theme="1"/>
        <rFont val="Calibri"/>
        <family val="2"/>
        <charset val="238"/>
        <scheme val="minor"/>
      </rPr>
      <t xml:space="preserve"> *</t>
    </r>
  </si>
  <si>
    <t>A Vksztv. 11. § (4) bekezdés szerinti véleményező fél megnevezése:</t>
  </si>
  <si>
    <t>Vízjogi üzemeltetési/ fennmaradási engedély száma</t>
  </si>
  <si>
    <t>13.</t>
  </si>
  <si>
    <t>15745-4/1986</t>
  </si>
  <si>
    <t>14.</t>
  </si>
  <si>
    <t>Gördülő fejlesztési terv a 2018 - 2032 időszakra</t>
  </si>
  <si>
    <t>Vízhálózat rekonstrukció (2704 fm)</t>
  </si>
  <si>
    <t>Vízhálózat rekonstrukció (6760 fm)</t>
  </si>
  <si>
    <t>Hálózati nyomásfokozó szivattyú cseréje 1 db</t>
  </si>
  <si>
    <t>Hálózati nyomásfokozó szivattyúk cseréje (összesen 3db, évente 1 db)</t>
  </si>
  <si>
    <t>3.</t>
  </si>
  <si>
    <t>7.</t>
  </si>
  <si>
    <t>15.</t>
  </si>
  <si>
    <t>16.</t>
  </si>
  <si>
    <t>Vízkezelési technológia felújítása</t>
  </si>
  <si>
    <t>3. sz. kút szűrőcserés felújítása</t>
  </si>
  <si>
    <t>Gépészeti, elektronikai és irányítástechnikai korszerűsítés</t>
  </si>
  <si>
    <t>Víztározók felújítása</t>
  </si>
  <si>
    <t>Vízműtelep és -gépház felújítása</t>
  </si>
  <si>
    <t>17.</t>
  </si>
  <si>
    <t>18.</t>
  </si>
  <si>
    <t>19.</t>
  </si>
  <si>
    <t>20.</t>
  </si>
  <si>
    <t>21.</t>
  </si>
  <si>
    <t>Kútfelújítás (6.sz. kút melléfúrással)</t>
  </si>
  <si>
    <t>22.</t>
  </si>
  <si>
    <t>Bekötővezeték cserék, csomópont felújítások</t>
  </si>
  <si>
    <t>Rendkívüli feladatok</t>
  </si>
  <si>
    <t>Éves bérleti díj:</t>
  </si>
  <si>
    <t>eFt</t>
  </si>
  <si>
    <t>Rendelkezésre álló források / felhasználások megnevezése</t>
  </si>
  <si>
    <t>Korábbi időszakról áthozott</t>
  </si>
  <si>
    <t>Rövid</t>
  </si>
  <si>
    <t>Közép</t>
  </si>
  <si>
    <t>Hosszú</t>
  </si>
  <si>
    <t>Áthozott</t>
  </si>
  <si>
    <t>Bérleti díj</t>
  </si>
  <si>
    <t>Víziközmű fejlesztési hozzájárulás</t>
  </si>
  <si>
    <t>Üzemeltető</t>
  </si>
  <si>
    <t>Fejlesztési hányad</t>
  </si>
  <si>
    <t>Lakossági önerő</t>
  </si>
  <si>
    <t>Önkormányzat</t>
  </si>
  <si>
    <t>Pályázat</t>
  </si>
  <si>
    <t>Rendelkezésre álló göngyölt forrás</t>
  </si>
  <si>
    <t>Tervezett felújítás, pótlás felhasználás</t>
  </si>
  <si>
    <t>Tervezett beruházás felhasználás</t>
  </si>
  <si>
    <t>Maradvány</t>
  </si>
  <si>
    <t>VK elszámolás</t>
  </si>
  <si>
    <t>Ell</t>
  </si>
  <si>
    <t>bérleti díj (részbeni forráshiány)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</si>
</sst>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" fontId="0" fillId="0" borderId="0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8" fillId="6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/>
    </xf>
    <xf numFmtId="3" fontId="5" fillId="6" borderId="1" xfId="0" applyNumberFormat="1" applyFont="1" applyFill="1" applyBorder="1" applyAlignment="1">
      <alignment horizontal="right" vertical="center" wrapText="1"/>
    </xf>
    <xf numFmtId="3" fontId="8" fillId="6" borderId="1" xfId="0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3" fontId="5" fillId="6" borderId="5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3" fontId="7" fillId="0" borderId="4" xfId="0" applyNumberFormat="1" applyFont="1" applyBorder="1" applyAlignment="1">
      <alignment horizontal="right" vertical="center"/>
    </xf>
    <xf numFmtId="0" fontId="0" fillId="0" borderId="1" xfId="0" applyBorder="1"/>
    <xf numFmtId="3" fontId="8" fillId="0" borderId="1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9" fillId="0" borderId="0" xfId="0" applyFont="1"/>
    <xf numFmtId="3" fontId="6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showGridLines="0" tabSelected="1" zoomScaleNormal="100" workbookViewId="0">
      <selection activeCell="E14" sqref="E14"/>
    </sheetView>
  </sheetViews>
  <sheetFormatPr defaultRowHeight="15" x14ac:dyDescent="0.25"/>
  <cols>
    <col min="1" max="1" width="10" style="5" customWidth="1"/>
    <col min="2" max="2" width="35.140625" style="5" customWidth="1"/>
    <col min="3" max="3" width="16.5703125" style="5" customWidth="1"/>
    <col min="4" max="4" width="20" style="5" customWidth="1"/>
    <col min="5" max="5" width="12.7109375" style="5" customWidth="1"/>
    <col min="6" max="6" width="19.140625" style="5" customWidth="1"/>
    <col min="7" max="8" width="8.85546875" style="5" customWidth="1"/>
    <col min="9" max="9" width="13.140625" style="5" customWidth="1"/>
    <col min="10" max="24" width="3" style="5" customWidth="1"/>
    <col min="25" max="16384" width="9.140625" style="5"/>
  </cols>
  <sheetData>
    <row r="1" spans="1:24" s="7" customFormat="1" x14ac:dyDescent="0.25">
      <c r="A1" s="76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4" s="7" customFormat="1" x14ac:dyDescent="0.25">
      <c r="A2" s="78" t="s">
        <v>18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s="9" customFormat="1" x14ac:dyDescent="0.25">
      <c r="A3" s="9" t="s">
        <v>12</v>
      </c>
      <c r="D3" s="9" t="s">
        <v>26</v>
      </c>
      <c r="I3" s="9" t="s">
        <v>45</v>
      </c>
    </row>
    <row r="4" spans="1:24" s="9" customFormat="1" x14ac:dyDescent="0.25">
      <c r="A4" s="9" t="s">
        <v>13</v>
      </c>
      <c r="D4" s="9" t="s">
        <v>26</v>
      </c>
    </row>
    <row r="5" spans="1:24" s="9" customFormat="1" x14ac:dyDescent="0.25">
      <c r="A5" s="9" t="s">
        <v>14</v>
      </c>
      <c r="D5" s="9" t="s">
        <v>27</v>
      </c>
    </row>
    <row r="6" spans="1:24" s="9" customFormat="1" x14ac:dyDescent="0.25">
      <c r="A6" s="11" t="s">
        <v>46</v>
      </c>
      <c r="B6" s="11"/>
      <c r="C6" s="11"/>
      <c r="D6" s="9" t="s">
        <v>33</v>
      </c>
      <c r="E6" s="11"/>
    </row>
    <row r="7" spans="1:24" s="9" customFormat="1" x14ac:dyDescent="0.25">
      <c r="A7" s="9" t="s">
        <v>15</v>
      </c>
      <c r="D7" s="12" t="s">
        <v>32</v>
      </c>
    </row>
    <row r="8" spans="1:24" s="7" customForma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30" x14ac:dyDescent="0.25">
      <c r="A9" s="71" t="s">
        <v>0</v>
      </c>
      <c r="B9" s="71" t="s">
        <v>19</v>
      </c>
      <c r="C9" s="72" t="s">
        <v>47</v>
      </c>
      <c r="D9" s="71" t="s">
        <v>1</v>
      </c>
      <c r="E9" s="2" t="s">
        <v>2</v>
      </c>
      <c r="F9" s="72" t="s">
        <v>4</v>
      </c>
      <c r="G9" s="71" t="s">
        <v>22</v>
      </c>
      <c r="H9" s="71"/>
      <c r="I9" s="2" t="s">
        <v>5</v>
      </c>
      <c r="J9" s="71" t="s">
        <v>21</v>
      </c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</row>
    <row r="10" spans="1:24" x14ac:dyDescent="0.25">
      <c r="A10" s="71"/>
      <c r="B10" s="71"/>
      <c r="C10" s="72"/>
      <c r="D10" s="71"/>
      <c r="E10" s="68" t="s">
        <v>3</v>
      </c>
      <c r="F10" s="72"/>
      <c r="G10" s="73" t="s">
        <v>6</v>
      </c>
      <c r="H10" s="73" t="s">
        <v>7</v>
      </c>
      <c r="I10" s="69" t="s">
        <v>20</v>
      </c>
      <c r="J10" s="74">
        <v>1</v>
      </c>
      <c r="K10" s="70">
        <v>2</v>
      </c>
      <c r="L10" s="70">
        <v>3</v>
      </c>
      <c r="M10" s="70">
        <v>4</v>
      </c>
      <c r="N10" s="70">
        <v>5</v>
      </c>
      <c r="O10" s="75">
        <v>6</v>
      </c>
      <c r="P10" s="75">
        <v>7</v>
      </c>
      <c r="Q10" s="75">
        <v>8</v>
      </c>
      <c r="R10" s="75">
        <v>9</v>
      </c>
      <c r="S10" s="75">
        <v>10</v>
      </c>
      <c r="T10" s="75">
        <v>11</v>
      </c>
      <c r="U10" s="75">
        <v>12</v>
      </c>
      <c r="V10" s="75">
        <v>13</v>
      </c>
      <c r="W10" s="75">
        <v>14</v>
      </c>
      <c r="X10" s="75">
        <v>15</v>
      </c>
    </row>
    <row r="11" spans="1:24" x14ac:dyDescent="0.25">
      <c r="A11" s="71"/>
      <c r="B11" s="71"/>
      <c r="C11" s="72"/>
      <c r="D11" s="71"/>
      <c r="E11" s="68"/>
      <c r="F11" s="72"/>
      <c r="G11" s="73"/>
      <c r="H11" s="73"/>
      <c r="I11" s="69"/>
      <c r="J11" s="74"/>
      <c r="K11" s="70"/>
      <c r="L11" s="70"/>
      <c r="M11" s="70"/>
      <c r="N11" s="70"/>
      <c r="O11" s="75"/>
      <c r="P11" s="75"/>
      <c r="Q11" s="75"/>
      <c r="R11" s="75"/>
      <c r="S11" s="75"/>
      <c r="T11" s="75"/>
      <c r="U11" s="75"/>
      <c r="V11" s="75"/>
      <c r="W11" s="75"/>
      <c r="X11" s="75"/>
    </row>
    <row r="12" spans="1:24" ht="30" x14ac:dyDescent="0.25">
      <c r="A12" s="3" t="s">
        <v>8</v>
      </c>
      <c r="B12" s="1" t="s">
        <v>73</v>
      </c>
      <c r="C12" s="14" t="s">
        <v>49</v>
      </c>
      <c r="D12" s="8" t="s">
        <v>33</v>
      </c>
      <c r="E12" s="35">
        <v>3225</v>
      </c>
      <c r="F12" s="3" t="s">
        <v>29</v>
      </c>
      <c r="G12" s="14">
        <v>2018</v>
      </c>
      <c r="H12" s="14">
        <v>2018</v>
      </c>
      <c r="I12" s="3" t="s">
        <v>30</v>
      </c>
      <c r="J12" s="4" t="s">
        <v>28</v>
      </c>
      <c r="K12" s="15"/>
      <c r="L12" s="15"/>
      <c r="M12" s="15"/>
      <c r="N12" s="15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30" x14ac:dyDescent="0.25">
      <c r="A13" s="39" t="s">
        <v>9</v>
      </c>
      <c r="B13" s="1" t="s">
        <v>72</v>
      </c>
      <c r="C13" s="14" t="s">
        <v>49</v>
      </c>
      <c r="D13" s="38" t="s">
        <v>33</v>
      </c>
      <c r="E13" s="35">
        <v>4475</v>
      </c>
      <c r="F13" s="39" t="s">
        <v>29</v>
      </c>
      <c r="G13" s="14">
        <v>2018</v>
      </c>
      <c r="H13" s="14">
        <v>2018</v>
      </c>
      <c r="I13" s="39" t="s">
        <v>30</v>
      </c>
      <c r="J13" s="40" t="s">
        <v>28</v>
      </c>
      <c r="K13" s="15"/>
      <c r="L13" s="15"/>
      <c r="M13" s="15"/>
      <c r="N13" s="15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30" x14ac:dyDescent="0.25">
      <c r="A14" s="39" t="s">
        <v>56</v>
      </c>
      <c r="B14" s="1" t="s">
        <v>61</v>
      </c>
      <c r="C14" s="14" t="s">
        <v>49</v>
      </c>
      <c r="D14" s="28" t="s">
        <v>33</v>
      </c>
      <c r="E14" s="35">
        <v>8250</v>
      </c>
      <c r="F14" s="29" t="s">
        <v>29</v>
      </c>
      <c r="G14" s="14">
        <v>2018</v>
      </c>
      <c r="H14" s="14">
        <v>2018</v>
      </c>
      <c r="I14" s="26" t="s">
        <v>30</v>
      </c>
      <c r="J14" s="27" t="s">
        <v>28</v>
      </c>
      <c r="K14" s="15"/>
      <c r="L14" s="15"/>
      <c r="M14" s="15"/>
      <c r="N14" s="15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30" x14ac:dyDescent="0.25">
      <c r="A15" s="39" t="s">
        <v>10</v>
      </c>
      <c r="B15" s="1" t="s">
        <v>54</v>
      </c>
      <c r="C15" s="14" t="s">
        <v>49</v>
      </c>
      <c r="D15" s="25" t="s">
        <v>33</v>
      </c>
      <c r="E15" s="35">
        <v>1500</v>
      </c>
      <c r="F15" s="26" t="s">
        <v>29</v>
      </c>
      <c r="G15" s="14">
        <v>2018</v>
      </c>
      <c r="H15" s="14">
        <v>2018</v>
      </c>
      <c r="I15" s="26" t="s">
        <v>30</v>
      </c>
      <c r="J15" s="27" t="s">
        <v>28</v>
      </c>
      <c r="K15" s="15"/>
      <c r="L15" s="15"/>
      <c r="M15" s="15"/>
      <c r="N15" s="15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45" x14ac:dyDescent="0.25">
      <c r="A16" s="39" t="s">
        <v>11</v>
      </c>
      <c r="B16" s="1" t="s">
        <v>34</v>
      </c>
      <c r="C16" s="14" t="s">
        <v>49</v>
      </c>
      <c r="D16" s="25" t="s">
        <v>33</v>
      </c>
      <c r="E16" s="35">
        <v>2000</v>
      </c>
      <c r="F16" s="26" t="s">
        <v>29</v>
      </c>
      <c r="G16" s="14">
        <v>2018</v>
      </c>
      <c r="H16" s="14">
        <v>2018</v>
      </c>
      <c r="I16" s="26" t="s">
        <v>30</v>
      </c>
      <c r="J16" s="27" t="s">
        <v>28</v>
      </c>
      <c r="K16" s="15"/>
      <c r="L16" s="15"/>
      <c r="M16" s="15"/>
      <c r="N16" s="15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30" x14ac:dyDescent="0.25">
      <c r="A17" s="39" t="s">
        <v>35</v>
      </c>
      <c r="B17" s="1" t="s">
        <v>72</v>
      </c>
      <c r="C17" s="14" t="s">
        <v>49</v>
      </c>
      <c r="D17" s="8" t="s">
        <v>33</v>
      </c>
      <c r="E17" s="13">
        <v>12000</v>
      </c>
      <c r="F17" s="42" t="s">
        <v>95</v>
      </c>
      <c r="G17" s="14">
        <v>2019</v>
      </c>
      <c r="H17" s="14">
        <v>2022</v>
      </c>
      <c r="I17" s="3" t="s">
        <v>31</v>
      </c>
      <c r="J17" s="4"/>
      <c r="K17" s="17" t="s">
        <v>28</v>
      </c>
      <c r="L17" s="17" t="s">
        <v>28</v>
      </c>
      <c r="M17" s="17" t="s">
        <v>28</v>
      </c>
      <c r="N17" s="17" t="s">
        <v>28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45" x14ac:dyDescent="0.25">
      <c r="A18" s="39" t="s">
        <v>57</v>
      </c>
      <c r="B18" s="1" t="s">
        <v>42</v>
      </c>
      <c r="C18" s="14" t="s">
        <v>49</v>
      </c>
      <c r="D18" s="28" t="s">
        <v>33</v>
      </c>
      <c r="E18" s="13">
        <v>9000</v>
      </c>
      <c r="F18" s="42" t="s">
        <v>95</v>
      </c>
      <c r="G18" s="14">
        <v>2019</v>
      </c>
      <c r="H18" s="14">
        <v>2022</v>
      </c>
      <c r="I18" s="29" t="s">
        <v>31</v>
      </c>
      <c r="J18" s="30"/>
      <c r="K18" s="17" t="s">
        <v>28</v>
      </c>
      <c r="L18" s="17" t="s">
        <v>28</v>
      </c>
      <c r="M18" s="17" t="s">
        <v>28</v>
      </c>
      <c r="N18" s="17" t="s">
        <v>28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30" x14ac:dyDescent="0.25">
      <c r="A19" s="39" t="s">
        <v>36</v>
      </c>
      <c r="B19" s="1" t="s">
        <v>70</v>
      </c>
      <c r="C19" s="14" t="s">
        <v>49</v>
      </c>
      <c r="D19" s="8" t="s">
        <v>33</v>
      </c>
      <c r="E19" s="35">
        <v>25000</v>
      </c>
      <c r="F19" s="42" t="s">
        <v>95</v>
      </c>
      <c r="G19" s="14">
        <v>2019</v>
      </c>
      <c r="H19" s="14">
        <v>2022</v>
      </c>
      <c r="I19" s="3" t="s">
        <v>31</v>
      </c>
      <c r="J19" s="4"/>
      <c r="K19" s="17" t="s">
        <v>28</v>
      </c>
      <c r="L19" s="17" t="s">
        <v>28</v>
      </c>
      <c r="M19" s="17" t="s">
        <v>28</v>
      </c>
      <c r="N19" s="17" t="s">
        <v>28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30" x14ac:dyDescent="0.25">
      <c r="A20" s="39" t="s">
        <v>37</v>
      </c>
      <c r="B20" s="1" t="s">
        <v>62</v>
      </c>
      <c r="C20" s="14" t="s">
        <v>49</v>
      </c>
      <c r="D20" s="32" t="s">
        <v>33</v>
      </c>
      <c r="E20" s="35">
        <v>10000</v>
      </c>
      <c r="F20" s="42" t="s">
        <v>95</v>
      </c>
      <c r="G20" s="14">
        <v>2019</v>
      </c>
      <c r="H20" s="14">
        <v>2022</v>
      </c>
      <c r="I20" s="33" t="s">
        <v>31</v>
      </c>
      <c r="J20" s="34"/>
      <c r="K20" s="17" t="s">
        <v>28</v>
      </c>
      <c r="L20" s="17" t="s">
        <v>28</v>
      </c>
      <c r="M20" s="17" t="s">
        <v>28</v>
      </c>
      <c r="N20" s="17" t="s">
        <v>28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30" x14ac:dyDescent="0.25">
      <c r="A21" s="39" t="s">
        <v>38</v>
      </c>
      <c r="B21" s="1" t="s">
        <v>63</v>
      </c>
      <c r="C21" s="14" t="s">
        <v>49</v>
      </c>
      <c r="D21" s="32" t="s">
        <v>33</v>
      </c>
      <c r="E21" s="35">
        <v>50000</v>
      </c>
      <c r="F21" s="42" t="s">
        <v>95</v>
      </c>
      <c r="G21" s="14">
        <v>2019</v>
      </c>
      <c r="H21" s="14">
        <v>2022</v>
      </c>
      <c r="I21" s="33" t="s">
        <v>31</v>
      </c>
      <c r="J21" s="34"/>
      <c r="K21" s="17" t="s">
        <v>28</v>
      </c>
      <c r="L21" s="17" t="s">
        <v>28</v>
      </c>
      <c r="M21" s="17" t="s">
        <v>28</v>
      </c>
      <c r="N21" s="17" t="s">
        <v>28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30" x14ac:dyDescent="0.25">
      <c r="A22" s="39" t="s">
        <v>40</v>
      </c>
      <c r="B22" s="1" t="s">
        <v>64</v>
      </c>
      <c r="C22" s="14" t="s">
        <v>49</v>
      </c>
      <c r="D22" s="32" t="s">
        <v>33</v>
      </c>
      <c r="E22" s="35">
        <v>10000</v>
      </c>
      <c r="F22" s="42" t="s">
        <v>95</v>
      </c>
      <c r="G22" s="14">
        <v>2019</v>
      </c>
      <c r="H22" s="14">
        <v>2022</v>
      </c>
      <c r="I22" s="33" t="s">
        <v>31</v>
      </c>
      <c r="J22" s="34"/>
      <c r="K22" s="17" t="s">
        <v>28</v>
      </c>
      <c r="L22" s="17" t="s">
        <v>28</v>
      </c>
      <c r="M22" s="17" t="s">
        <v>28</v>
      </c>
      <c r="N22" s="17" t="s">
        <v>28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30" x14ac:dyDescent="0.25">
      <c r="A23" s="39" t="s">
        <v>44</v>
      </c>
      <c r="B23" s="1" t="s">
        <v>43</v>
      </c>
      <c r="C23" s="14" t="s">
        <v>49</v>
      </c>
      <c r="D23" s="8" t="s">
        <v>33</v>
      </c>
      <c r="E23" s="35">
        <v>5000</v>
      </c>
      <c r="F23" s="42" t="s">
        <v>95</v>
      </c>
      <c r="G23" s="14">
        <v>2019</v>
      </c>
      <c r="H23" s="14">
        <v>2022</v>
      </c>
      <c r="I23" s="3" t="s">
        <v>31</v>
      </c>
      <c r="J23" s="4"/>
      <c r="K23" s="17" t="s">
        <v>28</v>
      </c>
      <c r="L23" s="17" t="s">
        <v>28</v>
      </c>
      <c r="M23" s="17" t="s">
        <v>28</v>
      </c>
      <c r="N23" s="17" t="s">
        <v>28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30" x14ac:dyDescent="0.25">
      <c r="A24" s="39" t="s">
        <v>48</v>
      </c>
      <c r="B24" s="1" t="s">
        <v>55</v>
      </c>
      <c r="C24" s="14" t="s">
        <v>49</v>
      </c>
      <c r="D24" s="8" t="s">
        <v>33</v>
      </c>
      <c r="E24" s="13">
        <v>4500</v>
      </c>
      <c r="F24" s="42" t="s">
        <v>95</v>
      </c>
      <c r="G24" s="14">
        <v>2019</v>
      </c>
      <c r="H24" s="14">
        <v>2022</v>
      </c>
      <c r="I24" s="3" t="s">
        <v>31</v>
      </c>
      <c r="J24" s="4"/>
      <c r="K24" s="17" t="s">
        <v>28</v>
      </c>
      <c r="L24" s="17" t="s">
        <v>28</v>
      </c>
      <c r="M24" s="17" t="s">
        <v>28</v>
      </c>
      <c r="N24" s="17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30" x14ac:dyDescent="0.25">
      <c r="A25" s="39" t="s">
        <v>50</v>
      </c>
      <c r="B25" s="36" t="s">
        <v>60</v>
      </c>
      <c r="C25" s="14" t="s">
        <v>49</v>
      </c>
      <c r="D25" s="37" t="s">
        <v>33</v>
      </c>
      <c r="E25" s="35">
        <v>35000</v>
      </c>
      <c r="F25" s="42" t="s">
        <v>95</v>
      </c>
      <c r="G25" s="14">
        <v>2019</v>
      </c>
      <c r="H25" s="14">
        <v>2022</v>
      </c>
      <c r="I25" s="29" t="s">
        <v>31</v>
      </c>
      <c r="J25" s="30"/>
      <c r="K25" s="17" t="s">
        <v>28</v>
      </c>
      <c r="L25" s="17" t="s">
        <v>28</v>
      </c>
      <c r="M25" s="17" t="s">
        <v>28</v>
      </c>
      <c r="N25" s="17" t="s">
        <v>28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30" x14ac:dyDescent="0.25">
      <c r="A26" s="39" t="s">
        <v>58</v>
      </c>
      <c r="B26" s="36" t="s">
        <v>52</v>
      </c>
      <c r="C26" s="14" t="s">
        <v>49</v>
      </c>
      <c r="D26" s="37" t="s">
        <v>33</v>
      </c>
      <c r="E26" s="31">
        <v>162240</v>
      </c>
      <c r="F26" s="42" t="s">
        <v>95</v>
      </c>
      <c r="G26" s="14">
        <v>2019</v>
      </c>
      <c r="H26" s="14">
        <v>2022</v>
      </c>
      <c r="I26" s="3" t="s">
        <v>31</v>
      </c>
      <c r="J26" s="4"/>
      <c r="K26" s="17" t="s">
        <v>28</v>
      </c>
      <c r="L26" s="17" t="s">
        <v>28</v>
      </c>
      <c r="M26" s="17" t="s">
        <v>28</v>
      </c>
      <c r="N26" s="17" t="s">
        <v>28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30" x14ac:dyDescent="0.25">
      <c r="A27" s="39" t="s">
        <v>59</v>
      </c>
      <c r="B27" s="36" t="s">
        <v>72</v>
      </c>
      <c r="C27" s="14" t="s">
        <v>49</v>
      </c>
      <c r="D27" s="37" t="s">
        <v>33</v>
      </c>
      <c r="E27" s="35">
        <v>25000</v>
      </c>
      <c r="F27" s="42" t="s">
        <v>95</v>
      </c>
      <c r="G27" s="14">
        <v>2023</v>
      </c>
      <c r="H27" s="14">
        <v>2032</v>
      </c>
      <c r="I27" s="3" t="s">
        <v>39</v>
      </c>
      <c r="J27" s="4"/>
      <c r="K27" s="17"/>
      <c r="L27" s="17"/>
      <c r="M27" s="17"/>
      <c r="N27" s="17"/>
      <c r="O27" s="18" t="s">
        <v>28</v>
      </c>
      <c r="P27" s="18" t="s">
        <v>28</v>
      </c>
      <c r="Q27" s="18" t="s">
        <v>28</v>
      </c>
      <c r="R27" s="18" t="s">
        <v>28</v>
      </c>
      <c r="S27" s="18" t="s">
        <v>28</v>
      </c>
      <c r="T27" s="18" t="s">
        <v>28</v>
      </c>
      <c r="U27" s="18" t="s">
        <v>28</v>
      </c>
      <c r="V27" s="18" t="s">
        <v>28</v>
      </c>
      <c r="W27" s="18" t="s">
        <v>28</v>
      </c>
      <c r="X27" s="18" t="s">
        <v>28</v>
      </c>
    </row>
    <row r="28" spans="1:24" ht="30" x14ac:dyDescent="0.25">
      <c r="A28" s="39" t="s">
        <v>65</v>
      </c>
      <c r="B28" s="36" t="s">
        <v>41</v>
      </c>
      <c r="C28" s="14" t="s">
        <v>49</v>
      </c>
      <c r="D28" s="37" t="s">
        <v>33</v>
      </c>
      <c r="E28" s="35">
        <v>40000</v>
      </c>
      <c r="F28" s="42" t="s">
        <v>95</v>
      </c>
      <c r="G28" s="14">
        <v>2023</v>
      </c>
      <c r="H28" s="14">
        <v>2032</v>
      </c>
      <c r="I28" s="19" t="s">
        <v>39</v>
      </c>
      <c r="J28" s="20"/>
      <c r="K28" s="17"/>
      <c r="L28" s="17"/>
      <c r="M28" s="17"/>
      <c r="N28" s="17"/>
      <c r="O28" s="18" t="s">
        <v>28</v>
      </c>
      <c r="P28" s="18" t="s">
        <v>28</v>
      </c>
      <c r="Q28" s="18" t="s">
        <v>28</v>
      </c>
      <c r="R28" s="18" t="s">
        <v>28</v>
      </c>
      <c r="S28" s="18" t="s">
        <v>28</v>
      </c>
      <c r="T28" s="18" t="s">
        <v>28</v>
      </c>
      <c r="U28" s="18" t="s">
        <v>28</v>
      </c>
      <c r="V28" s="18" t="s">
        <v>28</v>
      </c>
      <c r="W28" s="18" t="s">
        <v>28</v>
      </c>
      <c r="X28" s="18" t="s">
        <v>28</v>
      </c>
    </row>
    <row r="29" spans="1:24" ht="30" x14ac:dyDescent="0.25">
      <c r="A29" s="39" t="s">
        <v>66</v>
      </c>
      <c r="B29" s="36" t="s">
        <v>62</v>
      </c>
      <c r="C29" s="14" t="s">
        <v>49</v>
      </c>
      <c r="D29" s="37" t="s">
        <v>33</v>
      </c>
      <c r="E29" s="35">
        <v>25000</v>
      </c>
      <c r="F29" s="42" t="s">
        <v>95</v>
      </c>
      <c r="G29" s="14">
        <v>2023</v>
      </c>
      <c r="H29" s="14">
        <v>2032</v>
      </c>
      <c r="I29" s="33" t="s">
        <v>39</v>
      </c>
      <c r="J29" s="34"/>
      <c r="K29" s="17"/>
      <c r="L29" s="17"/>
      <c r="M29" s="17"/>
      <c r="N29" s="17"/>
      <c r="O29" s="18" t="s">
        <v>28</v>
      </c>
      <c r="P29" s="18" t="s">
        <v>28</v>
      </c>
      <c r="Q29" s="18" t="s">
        <v>28</v>
      </c>
      <c r="R29" s="18" t="s">
        <v>28</v>
      </c>
      <c r="S29" s="18" t="s">
        <v>28</v>
      </c>
      <c r="T29" s="18" t="s">
        <v>28</v>
      </c>
      <c r="U29" s="18" t="s">
        <v>28</v>
      </c>
      <c r="V29" s="18" t="s">
        <v>28</v>
      </c>
      <c r="W29" s="18" t="s">
        <v>28</v>
      </c>
      <c r="X29" s="18" t="s">
        <v>28</v>
      </c>
    </row>
    <row r="30" spans="1:24" ht="30" x14ac:dyDescent="0.25">
      <c r="A30" s="39" t="s">
        <v>67</v>
      </c>
      <c r="B30" s="36" t="s">
        <v>64</v>
      </c>
      <c r="C30" s="14" t="s">
        <v>49</v>
      </c>
      <c r="D30" s="37" t="s">
        <v>33</v>
      </c>
      <c r="E30" s="35">
        <v>20000</v>
      </c>
      <c r="F30" s="42" t="s">
        <v>95</v>
      </c>
      <c r="G30" s="14">
        <v>2023</v>
      </c>
      <c r="H30" s="14">
        <v>2032</v>
      </c>
      <c r="I30" s="33" t="s">
        <v>39</v>
      </c>
      <c r="J30" s="34"/>
      <c r="K30" s="17"/>
      <c r="L30" s="17"/>
      <c r="M30" s="17"/>
      <c r="N30" s="17"/>
      <c r="O30" s="18" t="s">
        <v>28</v>
      </c>
      <c r="P30" s="18" t="s">
        <v>28</v>
      </c>
      <c r="Q30" s="18" t="s">
        <v>28</v>
      </c>
      <c r="R30" s="18" t="s">
        <v>28</v>
      </c>
      <c r="S30" s="18" t="s">
        <v>28</v>
      </c>
      <c r="T30" s="18" t="s">
        <v>28</v>
      </c>
      <c r="U30" s="18" t="s">
        <v>28</v>
      </c>
      <c r="V30" s="18" t="s">
        <v>28</v>
      </c>
      <c r="W30" s="18" t="s">
        <v>28</v>
      </c>
      <c r="X30" s="18" t="s">
        <v>28</v>
      </c>
    </row>
    <row r="31" spans="1:24" ht="30" x14ac:dyDescent="0.25">
      <c r="A31" s="39" t="s">
        <v>68</v>
      </c>
      <c r="B31" s="36" t="s">
        <v>60</v>
      </c>
      <c r="C31" s="14" t="s">
        <v>49</v>
      </c>
      <c r="D31" s="37" t="s">
        <v>33</v>
      </c>
      <c r="E31" s="35">
        <v>55000</v>
      </c>
      <c r="F31" s="42" t="s">
        <v>95</v>
      </c>
      <c r="G31" s="14">
        <v>2023</v>
      </c>
      <c r="H31" s="14">
        <v>2032</v>
      </c>
      <c r="I31" s="19" t="s">
        <v>39</v>
      </c>
      <c r="J31" s="20"/>
      <c r="K31" s="17"/>
      <c r="L31" s="17"/>
      <c r="M31" s="17"/>
      <c r="N31" s="17"/>
      <c r="O31" s="18" t="s">
        <v>28</v>
      </c>
      <c r="P31" s="18" t="s">
        <v>28</v>
      </c>
      <c r="Q31" s="18" t="s">
        <v>28</v>
      </c>
      <c r="R31" s="18" t="s">
        <v>28</v>
      </c>
      <c r="S31" s="18" t="s">
        <v>28</v>
      </c>
      <c r="T31" s="18" t="s">
        <v>28</v>
      </c>
      <c r="U31" s="18" t="s">
        <v>28</v>
      </c>
      <c r="V31" s="18" t="s">
        <v>28</v>
      </c>
      <c r="W31" s="18" t="s">
        <v>28</v>
      </c>
      <c r="X31" s="18" t="s">
        <v>28</v>
      </c>
    </row>
    <row r="32" spans="1:24" ht="30" x14ac:dyDescent="0.25">
      <c r="A32" s="39" t="s">
        <v>69</v>
      </c>
      <c r="B32" s="1" t="s">
        <v>53</v>
      </c>
      <c r="C32" s="14" t="s">
        <v>49</v>
      </c>
      <c r="D32" s="21" t="s">
        <v>33</v>
      </c>
      <c r="E32" s="13">
        <v>405600</v>
      </c>
      <c r="F32" s="42" t="s">
        <v>95</v>
      </c>
      <c r="G32" s="14">
        <v>2023</v>
      </c>
      <c r="H32" s="14">
        <v>2032</v>
      </c>
      <c r="I32" s="19" t="s">
        <v>39</v>
      </c>
      <c r="J32" s="20"/>
      <c r="K32" s="17"/>
      <c r="L32" s="17"/>
      <c r="M32" s="17"/>
      <c r="N32" s="17"/>
      <c r="O32" s="18" t="s">
        <v>28</v>
      </c>
      <c r="P32" s="18" t="s">
        <v>28</v>
      </c>
      <c r="Q32" s="18" t="s">
        <v>28</v>
      </c>
      <c r="R32" s="18" t="s">
        <v>28</v>
      </c>
      <c r="S32" s="18" t="s">
        <v>28</v>
      </c>
      <c r="T32" s="18" t="s">
        <v>28</v>
      </c>
      <c r="U32" s="18" t="s">
        <v>28</v>
      </c>
      <c r="V32" s="18" t="s">
        <v>28</v>
      </c>
      <c r="W32" s="18" t="s">
        <v>28</v>
      </c>
      <c r="X32" s="18" t="s">
        <v>28</v>
      </c>
    </row>
    <row r="33" spans="1:24" ht="30" x14ac:dyDescent="0.25">
      <c r="A33" s="39" t="s">
        <v>71</v>
      </c>
      <c r="B33" s="1" t="s">
        <v>63</v>
      </c>
      <c r="C33" s="14" t="s">
        <v>49</v>
      </c>
      <c r="D33" s="22" t="s">
        <v>33</v>
      </c>
      <c r="E33" s="13">
        <v>75000</v>
      </c>
      <c r="F33" s="42" t="s">
        <v>95</v>
      </c>
      <c r="G33" s="14">
        <v>2023</v>
      </c>
      <c r="H33" s="14">
        <v>2032</v>
      </c>
      <c r="I33" s="23" t="s">
        <v>39</v>
      </c>
      <c r="J33" s="24"/>
      <c r="K33" s="17"/>
      <c r="L33" s="17"/>
      <c r="M33" s="17"/>
      <c r="N33" s="17"/>
      <c r="O33" s="18" t="s">
        <v>28</v>
      </c>
      <c r="P33" s="18" t="s">
        <v>28</v>
      </c>
      <c r="Q33" s="18" t="s">
        <v>28</v>
      </c>
      <c r="R33" s="18" t="s">
        <v>28</v>
      </c>
      <c r="S33" s="18" t="s">
        <v>28</v>
      </c>
      <c r="T33" s="18" t="s">
        <v>28</v>
      </c>
      <c r="U33" s="18" t="s">
        <v>28</v>
      </c>
      <c r="V33" s="18" t="s">
        <v>28</v>
      </c>
      <c r="W33" s="18" t="s">
        <v>28</v>
      </c>
      <c r="X33" s="18" t="s">
        <v>28</v>
      </c>
    </row>
    <row r="34" spans="1:24" x14ac:dyDescent="0.25">
      <c r="A34" s="67" t="s">
        <v>16</v>
      </c>
      <c r="B34" s="67"/>
      <c r="C34" s="67"/>
      <c r="D34" s="67"/>
      <c r="E34" s="67"/>
    </row>
    <row r="35" spans="1:24" s="7" customFormat="1" x14ac:dyDescent="0.25">
      <c r="A35" s="67" t="s">
        <v>17</v>
      </c>
      <c r="B35" s="67"/>
      <c r="C35" s="67"/>
      <c r="D35" s="67"/>
      <c r="E35" s="67"/>
    </row>
    <row r="43" spans="1:24" x14ac:dyDescent="0.25">
      <c r="P43" s="6"/>
    </row>
  </sheetData>
  <mergeCells count="30">
    <mergeCell ref="A1:X1"/>
    <mergeCell ref="A2:X2"/>
    <mergeCell ref="M10:M11"/>
    <mergeCell ref="N10:N11"/>
    <mergeCell ref="O10:O11"/>
    <mergeCell ref="P10:P11"/>
    <mergeCell ref="W10:W11"/>
    <mergeCell ref="X10:X11"/>
    <mergeCell ref="Q10:Q11"/>
    <mergeCell ref="R10:R11"/>
    <mergeCell ref="S10:S11"/>
    <mergeCell ref="T10:T11"/>
    <mergeCell ref="K10:K11"/>
    <mergeCell ref="G9:H9"/>
    <mergeCell ref="V10:V11"/>
    <mergeCell ref="A35:E35"/>
    <mergeCell ref="E10:E11"/>
    <mergeCell ref="I10:I11"/>
    <mergeCell ref="L10:L11"/>
    <mergeCell ref="A9:A11"/>
    <mergeCell ref="B9:B11"/>
    <mergeCell ref="C9:C11"/>
    <mergeCell ref="D9:D11"/>
    <mergeCell ref="F9:F11"/>
    <mergeCell ref="J9:X9"/>
    <mergeCell ref="G10:G11"/>
    <mergeCell ref="H10:H11"/>
    <mergeCell ref="J10:J11"/>
    <mergeCell ref="U10:U11"/>
    <mergeCell ref="A34:E34"/>
  </mergeCells>
  <pageMargins left="0.59055118110236204" right="0.59055118110236204" top="0.74803149606299202" bottom="0.74803149606299202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>
      <selection activeCell="C15" sqref="C15"/>
    </sheetView>
  </sheetViews>
  <sheetFormatPr defaultRowHeight="15" x14ac:dyDescent="0.25"/>
  <cols>
    <col min="1" max="1" width="25.85546875" bestFit="1" customWidth="1"/>
    <col min="2" max="5" width="11.85546875" customWidth="1"/>
  </cols>
  <sheetData>
    <row r="1" spans="1:8" s="45" customFormat="1" x14ac:dyDescent="0.25">
      <c r="A1" s="43" t="s">
        <v>74</v>
      </c>
      <c r="B1" s="44">
        <v>9362</v>
      </c>
      <c r="C1" s="43" t="s">
        <v>75</v>
      </c>
      <c r="D1" s="41"/>
      <c r="E1" s="41"/>
    </row>
    <row r="2" spans="1:8" s="45" customFormat="1" x14ac:dyDescent="0.25">
      <c r="A2" s="41"/>
      <c r="B2" s="41"/>
      <c r="C2" s="41"/>
      <c r="D2" s="41"/>
      <c r="E2" s="41"/>
    </row>
    <row r="3" spans="1:8" ht="45.75" customHeight="1" x14ac:dyDescent="0.25">
      <c r="A3" s="79" t="s">
        <v>76</v>
      </c>
      <c r="B3" s="81" t="s">
        <v>77</v>
      </c>
      <c r="C3" s="80" t="s">
        <v>75</v>
      </c>
      <c r="D3" s="80"/>
      <c r="E3" s="80"/>
    </row>
    <row r="4" spans="1:8" x14ac:dyDescent="0.25">
      <c r="A4" s="79"/>
      <c r="B4" s="82"/>
      <c r="C4" s="46" t="s">
        <v>23</v>
      </c>
      <c r="D4" s="46" t="s">
        <v>24</v>
      </c>
      <c r="E4" s="46" t="s">
        <v>25</v>
      </c>
    </row>
    <row r="5" spans="1:8" ht="15" hidden="1" customHeight="1" thickBot="1" x14ac:dyDescent="0.3">
      <c r="A5" s="47"/>
      <c r="B5" s="48"/>
      <c r="C5" s="46" t="s">
        <v>78</v>
      </c>
      <c r="D5" s="46" t="s">
        <v>79</v>
      </c>
      <c r="E5" s="46" t="s">
        <v>80</v>
      </c>
    </row>
    <row r="6" spans="1:8" x14ac:dyDescent="0.25">
      <c r="A6" s="49" t="s">
        <v>81</v>
      </c>
      <c r="B6" s="50"/>
      <c r="C6" s="51">
        <f>B17</f>
        <v>12467</v>
      </c>
      <c r="D6" s="51">
        <f>C17</f>
        <v>29</v>
      </c>
      <c r="E6" s="51">
        <f>D17</f>
        <v>-292263</v>
      </c>
    </row>
    <row r="7" spans="1:8" x14ac:dyDescent="0.25">
      <c r="A7" s="49" t="s">
        <v>82</v>
      </c>
      <c r="B7" s="52">
        <f>12467+B20</f>
        <v>12467</v>
      </c>
      <c r="C7" s="51">
        <f>B1</f>
        <v>9362</v>
      </c>
      <c r="D7" s="51">
        <f>B1*4</f>
        <v>37448</v>
      </c>
      <c r="E7" s="51">
        <f>B1*10</f>
        <v>93620</v>
      </c>
    </row>
    <row r="8" spans="1:8" ht="30" x14ac:dyDescent="0.25">
      <c r="A8" s="49" t="s">
        <v>83</v>
      </c>
      <c r="B8" s="53"/>
      <c r="C8" s="51"/>
      <c r="D8" s="54"/>
      <c r="E8" s="54"/>
    </row>
    <row r="9" spans="1:8" x14ac:dyDescent="0.25">
      <c r="A9" s="49" t="s">
        <v>84</v>
      </c>
      <c r="B9" s="52"/>
      <c r="C9" s="51"/>
      <c r="D9" s="51"/>
      <c r="E9" s="51"/>
    </row>
    <row r="10" spans="1:8" x14ac:dyDescent="0.25">
      <c r="A10" s="49" t="s">
        <v>85</v>
      </c>
      <c r="B10" s="53"/>
      <c r="C10" s="54"/>
      <c r="D10" s="54"/>
      <c r="E10" s="54"/>
    </row>
    <row r="11" spans="1:8" x14ac:dyDescent="0.25">
      <c r="A11" s="49" t="s">
        <v>86</v>
      </c>
      <c r="B11" s="55"/>
      <c r="C11" s="51"/>
      <c r="D11" s="51"/>
      <c r="E11" s="51"/>
    </row>
    <row r="12" spans="1:8" x14ac:dyDescent="0.25">
      <c r="A12" s="49" t="s">
        <v>87</v>
      </c>
      <c r="B12" s="56"/>
      <c r="C12" s="63"/>
      <c r="D12" s="54"/>
      <c r="E12" s="54"/>
    </row>
    <row r="13" spans="1:8" x14ac:dyDescent="0.25">
      <c r="A13" s="49" t="s">
        <v>88</v>
      </c>
      <c r="B13" s="56"/>
      <c r="C13" s="54"/>
      <c r="D13" s="54"/>
      <c r="E13" s="54"/>
    </row>
    <row r="14" spans="1:8" ht="30" x14ac:dyDescent="0.25">
      <c r="A14" s="49" t="s">
        <v>89</v>
      </c>
      <c r="B14" s="52">
        <f>SUM(B7:B13)</f>
        <v>12467</v>
      </c>
      <c r="C14" s="51">
        <f>SUM(C6:C13)</f>
        <v>21829</v>
      </c>
      <c r="D14" s="51">
        <f>SUM(D6:D13)</f>
        <v>37477</v>
      </c>
      <c r="E14" s="51">
        <f>SUM(E6:E13)</f>
        <v>-198643</v>
      </c>
      <c r="G14" t="s">
        <v>94</v>
      </c>
    </row>
    <row r="15" spans="1:8" ht="30" x14ac:dyDescent="0.25">
      <c r="A15" s="49" t="s">
        <v>90</v>
      </c>
      <c r="B15" s="55"/>
      <c r="C15" s="51">
        <f>SUMIF(Munka1!$I$12:$I$36,Munka2!C5,Munka1!$E$12:$E$36)</f>
        <v>19450</v>
      </c>
      <c r="D15" s="51">
        <f>SUMIF(Munka1!$I$12:$I$36,Munka2!D5,Munka1!$E$12:$E$36)</f>
        <v>322740</v>
      </c>
      <c r="E15" s="51">
        <f>SUMIF(Munka1!$I$12:$I$36,Munka2!E5,Munka1!$E$12:$E$36)</f>
        <v>645600</v>
      </c>
      <c r="G15" s="64">
        <f>SUM(C15:E15)</f>
        <v>987790</v>
      </c>
      <c r="H15" s="64">
        <f>SUM(Munka1!E12:E33)</f>
        <v>987790</v>
      </c>
    </row>
    <row r="16" spans="1:8" ht="30.75" thickBot="1" x14ac:dyDescent="0.3">
      <c r="A16" s="57" t="s">
        <v>91</v>
      </c>
      <c r="B16" s="58"/>
      <c r="C16" s="66">
        <v>2350</v>
      </c>
      <c r="D16" s="59">
        <v>7000</v>
      </c>
      <c r="E16" s="59"/>
    </row>
    <row r="17" spans="1:7" ht="15.75" thickTop="1" x14ac:dyDescent="0.25">
      <c r="A17" s="60" t="s">
        <v>92</v>
      </c>
      <c r="B17" s="61">
        <f>B14-B15-B16</f>
        <v>12467</v>
      </c>
      <c r="C17" s="61">
        <f>C14-C15-C16</f>
        <v>29</v>
      </c>
      <c r="D17" s="61">
        <f>D14-D15-D16</f>
        <v>-292263</v>
      </c>
      <c r="E17" s="61">
        <f>E14-E15-E16</f>
        <v>-844243</v>
      </c>
      <c r="G17" s="65"/>
    </row>
    <row r="20" spans="1:7" x14ac:dyDescent="0.25">
      <c r="A20" s="62" t="s">
        <v>93</v>
      </c>
      <c r="B20" s="51">
        <f>0/1000</f>
        <v>0</v>
      </c>
    </row>
  </sheetData>
  <mergeCells count="3">
    <mergeCell ref="A3:A4"/>
    <mergeCell ref="C3:E3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Munka2</vt:lpstr>
      <vt:lpstr>Munka1!Nyomtatási_terület</vt:lpstr>
    </vt:vector>
  </TitlesOfParts>
  <Company>MEH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Fenyvesi Nóra</dc:creator>
  <cp:lastModifiedBy>Csiszár Endre</cp:lastModifiedBy>
  <cp:lastPrinted>2016-08-11T17:31:39Z</cp:lastPrinted>
  <dcterms:created xsi:type="dcterms:W3CDTF">2014-07-29T15:02:32Z</dcterms:created>
  <dcterms:modified xsi:type="dcterms:W3CDTF">2017-08-17T09:33:37Z</dcterms:modified>
</cp:coreProperties>
</file>