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kontra dokumentumai\2018.év\kistérség  elői mód.2018\"/>
    </mc:Choice>
  </mc:AlternateContent>
  <bookViews>
    <workbookView xWindow="0" yWindow="0" windowWidth="18870" windowHeight="781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B79" i="1" l="1"/>
  <c r="G60" i="1" l="1"/>
  <c r="E60" i="1"/>
  <c r="F60" i="1" s="1"/>
  <c r="D60" i="1"/>
  <c r="C60" i="1"/>
  <c r="H57" i="1"/>
  <c r="F57" i="1"/>
  <c r="H56" i="1"/>
  <c r="F56" i="1"/>
  <c r="E56" i="1"/>
  <c r="C56" i="1"/>
  <c r="H55" i="1"/>
  <c r="F55" i="1"/>
  <c r="G54" i="1"/>
  <c r="E54" i="1"/>
  <c r="F54" i="1" s="1"/>
  <c r="D54" i="1"/>
  <c r="C54" i="1"/>
  <c r="H53" i="1"/>
  <c r="F53" i="1"/>
  <c r="H50" i="1"/>
  <c r="F50" i="1"/>
  <c r="H47" i="1"/>
  <c r="F47" i="1"/>
  <c r="H46" i="1"/>
  <c r="F46" i="1"/>
  <c r="H45" i="1"/>
  <c r="F45" i="1"/>
  <c r="H43" i="1"/>
  <c r="F43" i="1"/>
  <c r="H42" i="1"/>
  <c r="F42" i="1"/>
  <c r="G41" i="1"/>
  <c r="E41" i="1"/>
  <c r="F41" i="1" s="1"/>
  <c r="D41" i="1"/>
  <c r="C41" i="1"/>
  <c r="H40" i="1"/>
  <c r="F40" i="1"/>
  <c r="H39" i="1"/>
  <c r="F39" i="1"/>
  <c r="G37" i="1"/>
  <c r="E37" i="1"/>
  <c r="F37" i="1" s="1"/>
  <c r="D37" i="1"/>
  <c r="D61" i="1" s="1"/>
  <c r="C37" i="1"/>
  <c r="C61" i="1" s="1"/>
  <c r="H36" i="1"/>
  <c r="F36" i="1"/>
  <c r="H35" i="1"/>
  <c r="F35" i="1"/>
  <c r="H34" i="1"/>
  <c r="F34" i="1"/>
  <c r="H33" i="1"/>
  <c r="F33" i="1"/>
  <c r="H32" i="1"/>
  <c r="F32" i="1"/>
  <c r="H30" i="1"/>
  <c r="F30" i="1"/>
  <c r="H27" i="1"/>
  <c r="F27" i="1"/>
  <c r="G25" i="1"/>
  <c r="E25" i="1"/>
  <c r="D25" i="1"/>
  <c r="C25" i="1"/>
  <c r="H24" i="1"/>
  <c r="F24" i="1"/>
  <c r="G23" i="1"/>
  <c r="E23" i="1"/>
  <c r="D23" i="1"/>
  <c r="D26" i="1" s="1"/>
  <c r="D28" i="1" s="1"/>
  <c r="C23" i="1"/>
  <c r="C26" i="1" s="1"/>
  <c r="C28" i="1" s="1"/>
  <c r="H22" i="1"/>
  <c r="F22" i="1"/>
  <c r="H17" i="1"/>
  <c r="F17" i="1"/>
  <c r="G15" i="1"/>
  <c r="G14" i="1"/>
  <c r="E14" i="1"/>
  <c r="F14" i="1" s="1"/>
  <c r="D14" i="1"/>
  <c r="C14" i="1"/>
  <c r="H13" i="1"/>
  <c r="F13" i="1"/>
  <c r="H12" i="1"/>
  <c r="F12" i="1"/>
  <c r="H11" i="1"/>
  <c r="F11" i="1"/>
  <c r="G10" i="1"/>
  <c r="E10" i="1"/>
  <c r="F10" i="1" s="1"/>
  <c r="D10" i="1"/>
  <c r="D15" i="1" s="1"/>
  <c r="D70" i="1" s="1"/>
  <c r="C10" i="1"/>
  <c r="C15" i="1" s="1"/>
  <c r="H8" i="1"/>
  <c r="F8" i="1"/>
  <c r="H7" i="1"/>
  <c r="F7" i="1"/>
  <c r="B77" i="1" l="1"/>
  <c r="H23" i="1"/>
  <c r="H25" i="1"/>
  <c r="H10" i="1"/>
  <c r="H14" i="1"/>
  <c r="F23" i="1"/>
  <c r="F25" i="1"/>
  <c r="G26" i="1"/>
  <c r="G28" i="1" s="1"/>
  <c r="H28" i="1" s="1"/>
  <c r="D68" i="1"/>
  <c r="D71" i="1" s="1"/>
  <c r="H37" i="1"/>
  <c r="H41" i="1"/>
  <c r="H54" i="1"/>
  <c r="H60" i="1"/>
  <c r="B78" i="1"/>
  <c r="C68" i="1"/>
  <c r="C71" i="1" s="1"/>
  <c r="D72" i="1"/>
  <c r="E15" i="1"/>
  <c r="E26" i="1"/>
  <c r="E61" i="1"/>
  <c r="F61" i="1" s="1"/>
  <c r="H15" i="1"/>
  <c r="H26" i="1"/>
  <c r="G61" i="1"/>
  <c r="C70" i="1"/>
  <c r="G70" i="1"/>
  <c r="F15" i="1" l="1"/>
  <c r="E70" i="1"/>
  <c r="H61" i="1"/>
  <c r="G68" i="1"/>
  <c r="F26" i="1"/>
  <c r="E28" i="1"/>
  <c r="H70" i="1"/>
  <c r="B80" i="1"/>
  <c r="H68" i="1" l="1"/>
  <c r="G71" i="1"/>
  <c r="F28" i="1"/>
  <c r="E68" i="1"/>
  <c r="F70" i="1"/>
  <c r="E71" i="1" l="1"/>
  <c r="F68" i="1"/>
  <c r="H71" i="1"/>
  <c r="G72" i="1"/>
  <c r="F71" i="1" l="1"/>
  <c r="E72" i="1"/>
</calcChain>
</file>

<file path=xl/sharedStrings.xml><?xml version="1.0" encoding="utf-8"?>
<sst xmlns="http://schemas.openxmlformats.org/spreadsheetml/2006/main" count="147" uniqueCount="142">
  <si>
    <t>2017. évi költségvetés</t>
  </si>
  <si>
    <t>Megnevezés</t>
  </si>
  <si>
    <t>rovat száma</t>
  </si>
  <si>
    <t>Martfű 2017. év</t>
  </si>
  <si>
    <t>Martfű 2017.év</t>
  </si>
  <si>
    <t>Martfű 2017.09.30</t>
  </si>
  <si>
    <t>Bevételek</t>
  </si>
  <si>
    <t>eredeti előirányzat Ft</t>
  </si>
  <si>
    <t>módosított előirányzat Ft</t>
  </si>
  <si>
    <t>tényleges teljesítés Ft</t>
  </si>
  <si>
    <t>tényleges teljesítés %</t>
  </si>
  <si>
    <t>várható teljesítés Ft</t>
  </si>
  <si>
    <t>várható teljesítés %</t>
  </si>
  <si>
    <t xml:space="preserve">Saját működési bevétel      </t>
  </si>
  <si>
    <t>B4</t>
  </si>
  <si>
    <t xml:space="preserve"> Működési célú támogatás értékű bevétel (NRSZH)</t>
  </si>
  <si>
    <t>B16</t>
  </si>
  <si>
    <t>KÖLTSÉGVETÉSI BEVÉTELEK ÖSSZESEN</t>
  </si>
  <si>
    <t>B1-B7</t>
  </si>
  <si>
    <t>Normatíva bevételek alap+kiegészítő</t>
  </si>
  <si>
    <t>B816/2</t>
  </si>
  <si>
    <t>Szociális ágazati összevont pótlék + bérkompenzáció</t>
  </si>
  <si>
    <t xml:space="preserve">Müködési célú önkormányzati támogatás </t>
  </si>
  <si>
    <t xml:space="preserve">  Finanszírozási bevételek</t>
  </si>
  <si>
    <t>B8</t>
  </si>
  <si>
    <t xml:space="preserve">ÖSSZESEN </t>
  </si>
  <si>
    <t>Kiadások</t>
  </si>
  <si>
    <t>Törvény szerinti illetmények, munkabérek</t>
  </si>
  <si>
    <t>K1101/1</t>
  </si>
  <si>
    <t>Jubileumi jutalom</t>
  </si>
  <si>
    <t>K1106</t>
  </si>
  <si>
    <t>Közalkalmazottak készenléti, ügyeleti, helyettesítési díja</t>
  </si>
  <si>
    <t>K1104</t>
  </si>
  <si>
    <t>Közalkalmazottak egyéb munkavégzéssel kapcs. juttatásai</t>
  </si>
  <si>
    <t>K1113</t>
  </si>
  <si>
    <t>Közalkalmazottak közlekedési költségtérítése</t>
  </si>
  <si>
    <t>K1109</t>
  </si>
  <si>
    <t>Közalkalmazottak étkezési hozzájárulása</t>
  </si>
  <si>
    <t>K1110</t>
  </si>
  <si>
    <t xml:space="preserve">Foglalkoztatottak személyi juttatásai </t>
  </si>
  <si>
    <t>K11</t>
  </si>
  <si>
    <t>Állományba nem tartozók egyéb juttatásai (tiszteletdíjak)</t>
  </si>
  <si>
    <t>K122</t>
  </si>
  <si>
    <t>Külső személyi juttatások</t>
  </si>
  <si>
    <t>K12</t>
  </si>
  <si>
    <t>Személyi juttatások összesen:</t>
  </si>
  <si>
    <t>K1</t>
  </si>
  <si>
    <t>Munkaadót terhelő járulékok</t>
  </si>
  <si>
    <t>K2</t>
  </si>
  <si>
    <t>Személyi juttatások és járulékok  összesen:</t>
  </si>
  <si>
    <t>Gyógyszerbeszerzés</t>
  </si>
  <si>
    <t>K311/1</t>
  </si>
  <si>
    <t>Vegyszer beszerzés</t>
  </si>
  <si>
    <t>K311/2</t>
  </si>
  <si>
    <t>Folyóirat, könyv</t>
  </si>
  <si>
    <t>K311/4</t>
  </si>
  <si>
    <t>Szakmai anyag beszerzés</t>
  </si>
  <si>
    <t>K311/9</t>
  </si>
  <si>
    <t>Irodaszer, nyomtatvány, kellékanyag</t>
  </si>
  <si>
    <t>K312/2</t>
  </si>
  <si>
    <t>Üzemanyag</t>
  </si>
  <si>
    <t>K312/4</t>
  </si>
  <si>
    <t>Munkaruha beszerzés</t>
  </si>
  <si>
    <t>K312/5</t>
  </si>
  <si>
    <t>Egyéb üzemeltetési, fenntartási anyag</t>
  </si>
  <si>
    <t>K312/9</t>
  </si>
  <si>
    <t>Készletbeszerzés</t>
  </si>
  <si>
    <t>K31</t>
  </si>
  <si>
    <t>Informatikai eszközök karbantartása</t>
  </si>
  <si>
    <t>K321/4</t>
  </si>
  <si>
    <t>Egyéb kommunikációs szolgáltatások</t>
  </si>
  <si>
    <t>K321/5</t>
  </si>
  <si>
    <t>Internet szolgáltatás</t>
  </si>
  <si>
    <t>K322/1</t>
  </si>
  <si>
    <t>Kommunikációs szolgáltatások</t>
  </si>
  <si>
    <t>K32</t>
  </si>
  <si>
    <t>Villamos energia díj</t>
  </si>
  <si>
    <t>K331/1</t>
  </si>
  <si>
    <t>Gázenergia díj</t>
  </si>
  <si>
    <t>K331/2</t>
  </si>
  <si>
    <t>Szemétszállítás</t>
  </si>
  <si>
    <t>K331</t>
  </si>
  <si>
    <t>Víz-és csatornadíj</t>
  </si>
  <si>
    <t>K331/4</t>
  </si>
  <si>
    <t>Vásárolt élelmezés</t>
  </si>
  <si>
    <t>K332</t>
  </si>
  <si>
    <t>Jelzős berendezés bérleti díja</t>
  </si>
  <si>
    <t>K333/2</t>
  </si>
  <si>
    <t>Karbantartási szolgáltatás</t>
  </si>
  <si>
    <t>K334</t>
  </si>
  <si>
    <t>Vásárolt közszolgáltatás</t>
  </si>
  <si>
    <t>K336/1</t>
  </si>
  <si>
    <t>Számlázott szellemi tevékenység</t>
  </si>
  <si>
    <t>K336/2</t>
  </si>
  <si>
    <t>Biztosítási díjak</t>
  </si>
  <si>
    <t>K337/1</t>
  </si>
  <si>
    <t>Pénzügyi szolgáltatások</t>
  </si>
  <si>
    <t>K337/2</t>
  </si>
  <si>
    <t>Egyéb üzemeltetési, fenntartási szolg.</t>
  </si>
  <si>
    <t>K337/9</t>
  </si>
  <si>
    <t>Szolgáltatási kiadások</t>
  </si>
  <si>
    <t>K33</t>
  </si>
  <si>
    <t>Belföldi kiküldetés</t>
  </si>
  <si>
    <t>K341/1</t>
  </si>
  <si>
    <t>Kiküldetések, reklám- és propaganda kiadások</t>
  </si>
  <si>
    <t>K34</t>
  </si>
  <si>
    <t xml:space="preserve">Működési célú előzetesen felszámított Áfa </t>
  </si>
  <si>
    <t>K351/1</t>
  </si>
  <si>
    <t>Díjak, különféle kiadások</t>
  </si>
  <si>
    <t>K355/2</t>
  </si>
  <si>
    <t>Egyéb dologi kiadások</t>
  </si>
  <si>
    <t>K355/9</t>
  </si>
  <si>
    <t>Különféle befizetések és egyéb dologi kiadások</t>
  </si>
  <si>
    <t>K35</t>
  </si>
  <si>
    <t>Dologi kiadások összesen</t>
  </si>
  <si>
    <t>K3</t>
  </si>
  <si>
    <t>Társulások működési célú támogatásai</t>
  </si>
  <si>
    <t>K506/7</t>
  </si>
  <si>
    <t>Ingatlan térkövezés</t>
  </si>
  <si>
    <t>K61</t>
  </si>
  <si>
    <t>Informatikai eszközök beszerzése</t>
  </si>
  <si>
    <t>K63</t>
  </si>
  <si>
    <t>Egyéb tárgyi eszközök beszerzése, ipari mosógép</t>
  </si>
  <si>
    <t>K64</t>
  </si>
  <si>
    <t>Beruházások</t>
  </si>
  <si>
    <t>K6</t>
  </si>
  <si>
    <t>Liftfelújítás vezérlőpanel csere</t>
  </si>
  <si>
    <t>K7</t>
  </si>
  <si>
    <t>KÖLTSÉGVETÉSI KIADÁSOK ÖSSZESEN (K1-K8)</t>
  </si>
  <si>
    <t>Bevétel összesen</t>
  </si>
  <si>
    <t>Kiadás összesen</t>
  </si>
  <si>
    <t>Különbözet</t>
  </si>
  <si>
    <t>közalkalmazott</t>
  </si>
  <si>
    <t xml:space="preserve"> fő</t>
  </si>
  <si>
    <t>egyéb foglalkoztatott</t>
  </si>
  <si>
    <t>fő</t>
  </si>
  <si>
    <t>hatások:</t>
  </si>
  <si>
    <t>teljesítés</t>
  </si>
  <si>
    <t>bevételi lemaradás</t>
  </si>
  <si>
    <t>személyi hiány</t>
  </si>
  <si>
    <t>dologi hiány</t>
  </si>
  <si>
    <t>Szolnoki Kistérség Többcélú Társulása Gyermekjóléti és Szociális Szolgáltató Központ                                                 2.melléklet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</si>
</sst>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1" xfId="0" applyFont="1" applyBorder="1"/>
    <xf numFmtId="0" fontId="5" fillId="0" borderId="2" xfId="0" applyFont="1" applyBorder="1" applyAlignment="1">
      <alignment horizontal="left" wrapText="1" inden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9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9" fontId="0" fillId="0" borderId="1" xfId="0" applyNumberFormat="1" applyBorder="1"/>
    <xf numFmtId="0" fontId="8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/>
    <xf numFmtId="0" fontId="6" fillId="4" borderId="6" xfId="0" applyFont="1" applyFill="1" applyBorder="1" applyAlignment="1">
      <alignment horizontal="left" vertical="center" wrapText="1" indent="1"/>
    </xf>
    <xf numFmtId="0" fontId="9" fillId="4" borderId="7" xfId="0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3" fontId="1" fillId="6" borderId="5" xfId="0" applyNumberFormat="1" applyFont="1" applyFill="1" applyBorder="1" applyAlignment="1">
      <alignment vertical="center"/>
    </xf>
    <xf numFmtId="9" fontId="1" fillId="6" borderId="5" xfId="0" applyNumberFormat="1" applyFont="1" applyFill="1" applyBorder="1" applyAlignment="1">
      <alignment vertical="center"/>
    </xf>
    <xf numFmtId="3" fontId="1" fillId="6" borderId="5" xfId="0" applyNumberFormat="1" applyFont="1" applyFill="1" applyBorder="1" applyAlignment="1">
      <alignment horizontal="center" vertical="center"/>
    </xf>
    <xf numFmtId="9" fontId="0" fillId="6" borderId="1" xfId="0" applyNumberFormat="1" applyFill="1" applyBorder="1"/>
    <xf numFmtId="9" fontId="0" fillId="0" borderId="5" xfId="0" applyNumberFormat="1" applyBorder="1"/>
    <xf numFmtId="3" fontId="0" fillId="7" borderId="5" xfId="0" applyNumberFormat="1" applyFill="1" applyBorder="1"/>
    <xf numFmtId="0" fontId="7" fillId="0" borderId="1" xfId="0" applyFont="1" applyBorder="1" applyAlignment="1">
      <alignment horizontal="left" vertical="center" wrapText="1" inden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3" fontId="0" fillId="6" borderId="5" xfId="0" applyNumberFormat="1" applyFill="1" applyBorder="1"/>
    <xf numFmtId="9" fontId="0" fillId="6" borderId="5" xfId="0" applyNumberFormat="1" applyFill="1" applyBorder="1"/>
    <xf numFmtId="0" fontId="6" fillId="8" borderId="6" xfId="0" applyFont="1" applyFill="1" applyBorder="1" applyAlignment="1">
      <alignment horizontal="left" vertical="center" wrapText="1" indent="1"/>
    </xf>
    <xf numFmtId="0" fontId="6" fillId="8" borderId="7" xfId="0" applyFont="1" applyFill="1" applyBorder="1" applyAlignment="1">
      <alignment horizontal="left" vertical="center" wrapText="1" indent="1"/>
    </xf>
    <xf numFmtId="3" fontId="6" fillId="9" borderId="8" xfId="0" applyNumberFormat="1" applyFont="1" applyFill="1" applyBorder="1" applyAlignment="1">
      <alignment horizontal="center" vertical="center" wrapText="1"/>
    </xf>
    <xf numFmtId="3" fontId="1" fillId="10" borderId="5" xfId="0" applyNumberFormat="1" applyFont="1" applyFill="1" applyBorder="1"/>
    <xf numFmtId="9" fontId="1" fillId="10" borderId="5" xfId="0" applyNumberFormat="1" applyFont="1" applyFill="1" applyBorder="1"/>
    <xf numFmtId="9" fontId="0" fillId="10" borderId="1" xfId="0" applyNumberFormat="1" applyFill="1" applyBorder="1"/>
    <xf numFmtId="0" fontId="6" fillId="11" borderId="6" xfId="0" applyFont="1" applyFill="1" applyBorder="1" applyAlignment="1">
      <alignment horizontal="left" vertical="center" wrapText="1" indent="1"/>
    </xf>
    <xf numFmtId="0" fontId="6" fillId="11" borderId="7" xfId="0" applyFont="1" applyFill="1" applyBorder="1" applyAlignment="1">
      <alignment horizontal="left" vertical="center" wrapText="1" indent="1"/>
    </xf>
    <xf numFmtId="3" fontId="6" fillId="12" borderId="8" xfId="0" applyNumberFormat="1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indent="1"/>
    </xf>
    <xf numFmtId="0" fontId="10" fillId="0" borderId="7" xfId="0" applyFont="1" applyBorder="1" applyAlignment="1">
      <alignment horizontal="center"/>
    </xf>
    <xf numFmtId="0" fontId="7" fillId="0" borderId="6" xfId="0" applyFont="1" applyBorder="1" applyAlignment="1">
      <alignment horizontal="left" indent="1"/>
    </xf>
    <xf numFmtId="0" fontId="7" fillId="0" borderId="7" xfId="0" applyFont="1" applyBorder="1" applyAlignment="1">
      <alignment horizontal="center"/>
    </xf>
    <xf numFmtId="0" fontId="11" fillId="0" borderId="6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indent="1"/>
    </xf>
    <xf numFmtId="0" fontId="6" fillId="0" borderId="7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/>
    <xf numFmtId="9" fontId="1" fillId="0" borderId="5" xfId="0" applyNumberFormat="1" applyFont="1" applyBorder="1"/>
    <xf numFmtId="9" fontId="1" fillId="0" borderId="1" xfId="0" applyNumberFormat="1" applyFont="1" applyFill="1" applyBorder="1"/>
    <xf numFmtId="0" fontId="12" fillId="0" borderId="6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0" fontId="6" fillId="0" borderId="6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6" fillId="4" borderId="6" xfId="0" applyFont="1" applyFill="1" applyBorder="1" applyAlignment="1">
      <alignment horizontal="left" indent="1"/>
    </xf>
    <xf numFmtId="0" fontId="6" fillId="4" borderId="7" xfId="0" applyFont="1" applyFill="1" applyBorder="1" applyAlignment="1">
      <alignment horizontal="left" indent="1"/>
    </xf>
    <xf numFmtId="41" fontId="6" fillId="5" borderId="8" xfId="0" applyNumberFormat="1" applyFont="1" applyFill="1" applyBorder="1" applyAlignment="1">
      <alignment horizontal="left" vertical="center" wrapText="1"/>
    </xf>
    <xf numFmtId="3" fontId="0" fillId="6" borderId="5" xfId="0" applyNumberFormat="1" applyFont="1" applyFill="1" applyBorder="1"/>
    <xf numFmtId="9" fontId="0" fillId="6" borderId="5" xfId="0" applyNumberFormat="1" applyFont="1" applyFill="1" applyBorder="1"/>
    <xf numFmtId="3" fontId="0" fillId="0" borderId="4" xfId="0" applyNumberFormat="1" applyBorder="1"/>
    <xf numFmtId="3" fontId="4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3" fontId="6" fillId="5" borderId="8" xfId="0" applyNumberFormat="1" applyFont="1" applyFill="1" applyBorder="1" applyAlignment="1">
      <alignment horizontal="left" vertical="center" wrapText="1" indent="1"/>
    </xf>
    <xf numFmtId="3" fontId="1" fillId="6" borderId="5" xfId="0" applyNumberFormat="1" applyFont="1" applyFill="1" applyBorder="1"/>
    <xf numFmtId="9" fontId="1" fillId="6" borderId="5" xfId="0" applyNumberFormat="1" applyFont="1" applyFill="1" applyBorder="1"/>
    <xf numFmtId="0" fontId="0" fillId="6" borderId="4" xfId="0" applyFill="1" applyBorder="1"/>
    <xf numFmtId="0" fontId="10" fillId="13" borderId="6" xfId="0" applyFont="1" applyFill="1" applyBorder="1" applyAlignment="1">
      <alignment horizontal="left" indent="1"/>
    </xf>
    <xf numFmtId="0" fontId="10" fillId="13" borderId="7" xfId="0" applyFont="1" applyFill="1" applyBorder="1" applyAlignment="1">
      <alignment horizontal="center"/>
    </xf>
    <xf numFmtId="0" fontId="0" fillId="0" borderId="4" xfId="0" applyBorder="1"/>
    <xf numFmtId="0" fontId="9" fillId="4" borderId="6" xfId="0" applyFont="1" applyFill="1" applyBorder="1" applyAlignment="1">
      <alignment horizontal="left" indent="1"/>
    </xf>
    <xf numFmtId="0" fontId="9" fillId="4" borderId="7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left" indent="1"/>
    </xf>
    <xf numFmtId="0" fontId="6" fillId="8" borderId="7" xfId="0" applyFont="1" applyFill="1" applyBorder="1" applyAlignment="1">
      <alignment horizontal="left" indent="1"/>
    </xf>
    <xf numFmtId="41" fontId="0" fillId="14" borderId="4" xfId="0" applyNumberFormat="1" applyFill="1" applyBorder="1"/>
    <xf numFmtId="0" fontId="10" fillId="0" borderId="7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41" fontId="0" fillId="0" borderId="4" xfId="0" applyNumberFormat="1" applyBorder="1" applyAlignment="1">
      <alignment horizontal="center"/>
    </xf>
    <xf numFmtId="41" fontId="0" fillId="0" borderId="4" xfId="0" applyNumberFormat="1" applyBorder="1"/>
    <xf numFmtId="0" fontId="6" fillId="15" borderId="7" xfId="0" applyFont="1" applyFill="1" applyBorder="1" applyAlignment="1">
      <alignment horizontal="left" indent="1"/>
    </xf>
    <xf numFmtId="0" fontId="0" fillId="6" borderId="1" xfId="0" applyFill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Fill="1" applyBorder="1"/>
    <xf numFmtId="0" fontId="0" fillId="0" borderId="1" xfId="0" applyBorder="1"/>
    <xf numFmtId="0" fontId="1" fillId="0" borderId="0" xfId="0" applyFont="1"/>
    <xf numFmtId="3" fontId="0" fillId="0" borderId="0" xfId="0" applyNumberFormat="1" applyFont="1"/>
    <xf numFmtId="3" fontId="0" fillId="0" borderId="0" xfId="0" applyNumberFormat="1"/>
    <xf numFmtId="3" fontId="0" fillId="0" borderId="0" xfId="0" applyNumberFormat="1" applyAlignment="1"/>
    <xf numFmtId="3" fontId="1" fillId="0" borderId="0" xfId="0" applyNumberFormat="1" applyFont="1"/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3" fontId="0" fillId="16" borderId="5" xfId="0" applyNumberForma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52" workbookViewId="0">
      <selection activeCell="J5" sqref="J5"/>
    </sheetView>
  </sheetViews>
  <sheetFormatPr defaultRowHeight="15" x14ac:dyDescent="0.25"/>
  <cols>
    <col min="1" max="1" width="40" customWidth="1"/>
    <col min="2" max="2" width="13" customWidth="1"/>
    <col min="3" max="3" width="14.140625" customWidth="1"/>
    <col min="4" max="4" width="13.85546875" customWidth="1"/>
    <col min="5" max="5" width="15.85546875" customWidth="1"/>
    <col min="6" max="6" width="15" customWidth="1"/>
    <col min="7" max="7" width="13.140625" customWidth="1"/>
    <col min="8" max="8" width="12.7109375" customWidth="1"/>
  </cols>
  <sheetData>
    <row r="1" spans="1:9" x14ac:dyDescent="0.25">
      <c r="A1" s="108" t="s">
        <v>141</v>
      </c>
      <c r="B1" s="109"/>
      <c r="C1" s="109"/>
      <c r="D1" s="109"/>
      <c r="E1" s="109"/>
      <c r="F1" s="109"/>
      <c r="G1" s="109"/>
      <c r="H1" s="109"/>
      <c r="I1" s="109"/>
    </row>
    <row r="3" spans="1:9" ht="18.75" x14ac:dyDescent="0.3">
      <c r="B3" s="107" t="s">
        <v>0</v>
      </c>
      <c r="C3" s="107"/>
      <c r="D3" s="107"/>
      <c r="E3" s="107"/>
      <c r="F3" s="107"/>
      <c r="G3" s="107"/>
      <c r="H3" s="107"/>
    </row>
    <row r="5" spans="1:9" ht="37.5" x14ac:dyDescent="0.3">
      <c r="A5" s="1" t="s">
        <v>1</v>
      </c>
      <c r="B5" s="2" t="s">
        <v>2</v>
      </c>
      <c r="C5" s="3" t="s">
        <v>3</v>
      </c>
      <c r="D5" s="104" t="s">
        <v>4</v>
      </c>
      <c r="E5" s="104" t="s">
        <v>5</v>
      </c>
      <c r="F5" s="105" t="s">
        <v>5</v>
      </c>
      <c r="G5" s="4" t="s">
        <v>4</v>
      </c>
      <c r="H5" s="4" t="s">
        <v>4</v>
      </c>
    </row>
    <row r="6" spans="1:9" ht="25.5" x14ac:dyDescent="0.25">
      <c r="A6" s="5" t="s">
        <v>6</v>
      </c>
      <c r="B6" s="6"/>
      <c r="C6" s="7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9" t="s">
        <v>12</v>
      </c>
    </row>
    <row r="7" spans="1:9" x14ac:dyDescent="0.25">
      <c r="A7" s="10" t="s">
        <v>13</v>
      </c>
      <c r="B7" s="11" t="s">
        <v>14</v>
      </c>
      <c r="C7" s="12">
        <v>3924000</v>
      </c>
      <c r="D7" s="13">
        <v>3924000</v>
      </c>
      <c r="E7" s="13">
        <v>3685695</v>
      </c>
      <c r="F7" s="14">
        <f>E7/D7</f>
        <v>0.93926987767584103</v>
      </c>
      <c r="G7" s="15">
        <v>4914260</v>
      </c>
      <c r="H7" s="16">
        <f>G7/D7</f>
        <v>1.2523598369011213</v>
      </c>
    </row>
    <row r="8" spans="1:9" ht="26.25" x14ac:dyDescent="0.25">
      <c r="A8" s="17" t="s">
        <v>15</v>
      </c>
      <c r="B8" s="18" t="s">
        <v>16</v>
      </c>
      <c r="C8" s="12">
        <v>150000</v>
      </c>
      <c r="D8" s="13">
        <v>150000</v>
      </c>
      <c r="E8" s="13">
        <v>150000</v>
      </c>
      <c r="F8" s="14">
        <f>E8/D8</f>
        <v>1</v>
      </c>
      <c r="G8" s="15">
        <v>150000</v>
      </c>
      <c r="H8" s="16">
        <f>G8/D8</f>
        <v>1</v>
      </c>
    </row>
    <row r="9" spans="1:9" x14ac:dyDescent="0.25">
      <c r="A9" s="10"/>
      <c r="B9" s="11"/>
      <c r="C9" s="19"/>
      <c r="D9" s="13"/>
      <c r="E9" s="13"/>
      <c r="F9" s="14"/>
      <c r="G9" s="20"/>
      <c r="H9" s="16"/>
    </row>
    <row r="10" spans="1:9" x14ac:dyDescent="0.25">
      <c r="A10" s="21" t="s">
        <v>17</v>
      </c>
      <c r="B10" s="22" t="s">
        <v>18</v>
      </c>
      <c r="C10" s="23">
        <f t="shared" ref="C10" si="0">SUM(C7:C9)</f>
        <v>4074000</v>
      </c>
      <c r="D10" s="24">
        <f>SUM(D7:D9)</f>
        <v>4074000</v>
      </c>
      <c r="E10" s="24">
        <f>SUM(E7:E9)</f>
        <v>3835695</v>
      </c>
      <c r="F10" s="25">
        <f t="shared" ref="F10:F15" si="1">E10/D10</f>
        <v>0.9415058910162003</v>
      </c>
      <c r="G10" s="26">
        <f>SUM(G7:G9)</f>
        <v>5064260</v>
      </c>
      <c r="H10" s="27">
        <f t="shared" ref="H10:H15" si="2">G10/D10</f>
        <v>1.2430682376043201</v>
      </c>
    </row>
    <row r="11" spans="1:9" x14ac:dyDescent="0.25">
      <c r="A11" s="10" t="s">
        <v>19</v>
      </c>
      <c r="B11" s="11" t="s">
        <v>20</v>
      </c>
      <c r="C11" s="12">
        <v>15584280</v>
      </c>
      <c r="D11" s="20">
        <v>11419204</v>
      </c>
      <c r="E11" s="20">
        <v>7939803</v>
      </c>
      <c r="F11" s="28">
        <f t="shared" si="1"/>
        <v>0.6953026673312781</v>
      </c>
      <c r="G11" s="29">
        <v>11419225</v>
      </c>
      <c r="H11" s="16">
        <f t="shared" si="2"/>
        <v>1.0000018390073424</v>
      </c>
    </row>
    <row r="12" spans="1:9" x14ac:dyDescent="0.25">
      <c r="A12" s="30" t="s">
        <v>21</v>
      </c>
      <c r="B12" s="11" t="s">
        <v>20</v>
      </c>
      <c r="C12" s="12"/>
      <c r="D12" s="20">
        <v>2186357</v>
      </c>
      <c r="E12" s="20">
        <v>1898359</v>
      </c>
      <c r="F12" s="28">
        <f t="shared" si="1"/>
        <v>0.8682749432046093</v>
      </c>
      <c r="G12" s="20">
        <v>2186357</v>
      </c>
      <c r="H12" s="16">
        <f t="shared" si="2"/>
        <v>1</v>
      </c>
    </row>
    <row r="13" spans="1:9" x14ac:dyDescent="0.25">
      <c r="A13" s="10" t="s">
        <v>22</v>
      </c>
      <c r="B13" s="11" t="s">
        <v>20</v>
      </c>
      <c r="C13" s="12">
        <v>14518516</v>
      </c>
      <c r="D13" s="20">
        <v>14518516</v>
      </c>
      <c r="E13" s="20">
        <v>10888887</v>
      </c>
      <c r="F13" s="28">
        <f t="shared" si="1"/>
        <v>0.75</v>
      </c>
      <c r="G13" s="29">
        <v>14518516</v>
      </c>
      <c r="H13" s="16">
        <f t="shared" si="2"/>
        <v>1</v>
      </c>
    </row>
    <row r="14" spans="1:9" x14ac:dyDescent="0.25">
      <c r="A14" s="31" t="s">
        <v>23</v>
      </c>
      <c r="B14" s="32" t="s">
        <v>24</v>
      </c>
      <c r="C14" s="33">
        <f t="shared" ref="C14" si="3">SUM(C11:C13)</f>
        <v>30102796</v>
      </c>
      <c r="D14" s="34">
        <f>SUM(D11:D13)</f>
        <v>28124077</v>
      </c>
      <c r="E14" s="34">
        <f>SUM(E11:E13)</f>
        <v>20727049</v>
      </c>
      <c r="F14" s="35">
        <f t="shared" si="1"/>
        <v>0.73698592846264788</v>
      </c>
      <c r="G14" s="34">
        <f>SUM(G11:G13)</f>
        <v>28124098</v>
      </c>
      <c r="H14" s="27">
        <f t="shared" si="2"/>
        <v>1.0000007466911713</v>
      </c>
    </row>
    <row r="15" spans="1:9" x14ac:dyDescent="0.25">
      <c r="A15" s="36" t="s">
        <v>25</v>
      </c>
      <c r="B15" s="37"/>
      <c r="C15" s="38">
        <f t="shared" ref="C15" si="4">C10+C14</f>
        <v>34176796</v>
      </c>
      <c r="D15" s="39">
        <f>D10+D14</f>
        <v>32198077</v>
      </c>
      <c r="E15" s="39">
        <f>E10+E14</f>
        <v>24562744</v>
      </c>
      <c r="F15" s="40">
        <f t="shared" si="1"/>
        <v>0.76286369524490549</v>
      </c>
      <c r="G15" s="39">
        <f>G10+G14</f>
        <v>33188358</v>
      </c>
      <c r="H15" s="41">
        <f t="shared" si="2"/>
        <v>1.0307559050809152</v>
      </c>
    </row>
    <row r="16" spans="1:9" x14ac:dyDescent="0.25">
      <c r="A16" s="42" t="s">
        <v>26</v>
      </c>
      <c r="B16" s="43"/>
      <c r="C16" s="44"/>
      <c r="D16" s="20"/>
      <c r="E16" s="20"/>
      <c r="F16" s="28"/>
      <c r="G16" s="20"/>
      <c r="H16" s="16"/>
    </row>
    <row r="17" spans="1:8" x14ac:dyDescent="0.25">
      <c r="A17" s="45" t="s">
        <v>27</v>
      </c>
      <c r="B17" s="46" t="s">
        <v>28</v>
      </c>
      <c r="C17" s="12">
        <v>18325906</v>
      </c>
      <c r="D17" s="20">
        <v>20118002</v>
      </c>
      <c r="E17" s="20">
        <v>14125109</v>
      </c>
      <c r="F17" s="28">
        <f>E17/D17</f>
        <v>0.70211291359847761</v>
      </c>
      <c r="G17" s="20">
        <v>19013561</v>
      </c>
      <c r="H17" s="16">
        <f>G17/D17</f>
        <v>0.94510185454798146</v>
      </c>
    </row>
    <row r="18" spans="1:8" x14ac:dyDescent="0.25">
      <c r="A18" s="47" t="s">
        <v>29</v>
      </c>
      <c r="B18" s="48" t="s">
        <v>30</v>
      </c>
      <c r="C18" s="12"/>
      <c r="D18" s="20"/>
      <c r="E18" s="20"/>
      <c r="F18" s="28"/>
      <c r="G18" s="20"/>
      <c r="H18" s="16"/>
    </row>
    <row r="19" spans="1:8" x14ac:dyDescent="0.25">
      <c r="A19" s="49" t="s">
        <v>31</v>
      </c>
      <c r="B19" s="50" t="s">
        <v>32</v>
      </c>
      <c r="C19" s="12"/>
      <c r="D19" s="20"/>
      <c r="E19" s="20"/>
      <c r="F19" s="28"/>
      <c r="G19" s="20"/>
      <c r="H19" s="16"/>
    </row>
    <row r="20" spans="1:8" x14ac:dyDescent="0.25">
      <c r="A20" s="49" t="s">
        <v>33</v>
      </c>
      <c r="B20" s="50" t="s">
        <v>34</v>
      </c>
      <c r="C20" s="12"/>
      <c r="D20" s="20"/>
      <c r="E20" s="20"/>
      <c r="F20" s="28"/>
      <c r="G20" s="20"/>
      <c r="H20" s="16"/>
    </row>
    <row r="21" spans="1:8" x14ac:dyDescent="0.25">
      <c r="A21" s="51" t="s">
        <v>35</v>
      </c>
      <c r="B21" s="52" t="s">
        <v>36</v>
      </c>
      <c r="C21" s="12"/>
      <c r="D21" s="20"/>
      <c r="E21" s="20"/>
      <c r="F21" s="28"/>
      <c r="G21" s="20"/>
      <c r="H21" s="16"/>
    </row>
    <row r="22" spans="1:8" x14ac:dyDescent="0.25">
      <c r="A22" s="51" t="s">
        <v>37</v>
      </c>
      <c r="B22" s="52" t="s">
        <v>38</v>
      </c>
      <c r="C22" s="12">
        <v>864000</v>
      </c>
      <c r="D22" s="20">
        <v>864000</v>
      </c>
      <c r="E22" s="20">
        <v>459000</v>
      </c>
      <c r="F22" s="28">
        <f t="shared" ref="F22:F28" si="5">E22/D22</f>
        <v>0.53125</v>
      </c>
      <c r="G22" s="20">
        <v>891000</v>
      </c>
      <c r="H22" s="16">
        <f t="shared" ref="H22:H28" si="6">G22/D22</f>
        <v>1.03125</v>
      </c>
    </row>
    <row r="23" spans="1:8" x14ac:dyDescent="0.25">
      <c r="A23" s="53" t="s">
        <v>39</v>
      </c>
      <c r="B23" s="54" t="s">
        <v>40</v>
      </c>
      <c r="C23" s="55">
        <f t="shared" ref="C23" si="7">SUM(C17:C22)</f>
        <v>19189906</v>
      </c>
      <c r="D23" s="56">
        <f>SUM(D17:D22)</f>
        <v>20982002</v>
      </c>
      <c r="E23" s="56">
        <f>SUM(E17:E22)</f>
        <v>14584109</v>
      </c>
      <c r="F23" s="57">
        <f t="shared" si="5"/>
        <v>0.6950770951218096</v>
      </c>
      <c r="G23" s="56">
        <f>SUM(G17:G22)</f>
        <v>19904561</v>
      </c>
      <c r="H23" s="58">
        <f t="shared" si="6"/>
        <v>0.94864927569828661</v>
      </c>
    </row>
    <row r="24" spans="1:8" x14ac:dyDescent="0.25">
      <c r="A24" s="59" t="s">
        <v>41</v>
      </c>
      <c r="B24" s="60" t="s">
        <v>42</v>
      </c>
      <c r="C24" s="61">
        <v>300000</v>
      </c>
      <c r="D24" s="20">
        <v>300000</v>
      </c>
      <c r="E24" s="20">
        <v>218536</v>
      </c>
      <c r="F24" s="28">
        <f t="shared" si="5"/>
        <v>0.72845333333333329</v>
      </c>
      <c r="G24" s="20">
        <v>263536</v>
      </c>
      <c r="H24" s="16">
        <f t="shared" si="6"/>
        <v>0.87845333333333331</v>
      </c>
    </row>
    <row r="25" spans="1:8" x14ac:dyDescent="0.25">
      <c r="A25" s="62" t="s">
        <v>43</v>
      </c>
      <c r="B25" s="63" t="s">
        <v>44</v>
      </c>
      <c r="C25" s="64">
        <f>SUM(C24)</f>
        <v>300000</v>
      </c>
      <c r="D25" s="56">
        <f>SUM(D24)</f>
        <v>300000</v>
      </c>
      <c r="E25" s="56">
        <f>SUM(E24)</f>
        <v>218536</v>
      </c>
      <c r="F25" s="57">
        <f t="shared" si="5"/>
        <v>0.72845333333333329</v>
      </c>
      <c r="G25" s="56">
        <f>SUM(G24)</f>
        <v>263536</v>
      </c>
      <c r="H25" s="16">
        <f t="shared" si="6"/>
        <v>0.87845333333333331</v>
      </c>
    </row>
    <row r="26" spans="1:8" x14ac:dyDescent="0.25">
      <c r="A26" s="62" t="s">
        <v>45</v>
      </c>
      <c r="B26" s="63" t="s">
        <v>46</v>
      </c>
      <c r="C26" s="64">
        <f t="shared" ref="C26" si="8">C23+C25</f>
        <v>19489906</v>
      </c>
      <c r="D26" s="56">
        <f>D23+D25</f>
        <v>21282002</v>
      </c>
      <c r="E26" s="56">
        <f>E23+E25</f>
        <v>14802645</v>
      </c>
      <c r="F26" s="57">
        <f t="shared" si="5"/>
        <v>0.69554758053307209</v>
      </c>
      <c r="G26" s="56">
        <f>G23+G25</f>
        <v>20168097</v>
      </c>
      <c r="H26" s="16">
        <f t="shared" si="6"/>
        <v>0.94765976433983978</v>
      </c>
    </row>
    <row r="27" spans="1:8" x14ac:dyDescent="0.25">
      <c r="A27" s="53" t="s">
        <v>47</v>
      </c>
      <c r="B27" s="54" t="s">
        <v>48</v>
      </c>
      <c r="C27" s="64">
        <v>4327360</v>
      </c>
      <c r="D27" s="56">
        <v>4669687</v>
      </c>
      <c r="E27" s="56">
        <v>3528571</v>
      </c>
      <c r="F27" s="57">
        <f t="shared" si="5"/>
        <v>0.75563330047602761</v>
      </c>
      <c r="G27" s="56">
        <v>4604030</v>
      </c>
      <c r="H27" s="16">
        <f t="shared" si="6"/>
        <v>0.98593974285642705</v>
      </c>
    </row>
    <row r="28" spans="1:8" x14ac:dyDescent="0.25">
      <c r="A28" s="65" t="s">
        <v>49</v>
      </c>
      <c r="B28" s="66"/>
      <c r="C28" s="67">
        <f t="shared" ref="C28" si="9">SUM(C26:C27)</f>
        <v>23817266</v>
      </c>
      <c r="D28" s="68">
        <f>SUM(D26:D27)</f>
        <v>25951689</v>
      </c>
      <c r="E28" s="68">
        <f>SUM(E26:E27)</f>
        <v>18331216</v>
      </c>
      <c r="F28" s="69">
        <f t="shared" si="5"/>
        <v>0.70635926625045486</v>
      </c>
      <c r="G28" s="68">
        <f>SUM(G26:G27)</f>
        <v>24772127</v>
      </c>
      <c r="H28" s="27">
        <f t="shared" si="6"/>
        <v>0.95454777529123447</v>
      </c>
    </row>
    <row r="29" spans="1:8" x14ac:dyDescent="0.25">
      <c r="A29" s="45" t="s">
        <v>50</v>
      </c>
      <c r="B29" s="46" t="s">
        <v>51</v>
      </c>
      <c r="C29" s="70"/>
      <c r="D29" s="20"/>
      <c r="E29" s="20"/>
      <c r="F29" s="28"/>
      <c r="G29" s="20"/>
      <c r="H29" s="16"/>
    </row>
    <row r="30" spans="1:8" x14ac:dyDescent="0.25">
      <c r="A30" s="45" t="s">
        <v>52</v>
      </c>
      <c r="B30" s="46" t="s">
        <v>53</v>
      </c>
      <c r="C30" s="61">
        <v>40000</v>
      </c>
      <c r="D30" s="20">
        <v>40000</v>
      </c>
      <c r="E30" s="20">
        <v>53597</v>
      </c>
      <c r="F30" s="28">
        <f>E30/D30</f>
        <v>1.339925</v>
      </c>
      <c r="G30" s="20">
        <v>53597</v>
      </c>
      <c r="H30" s="16">
        <f>G30/D30</f>
        <v>1.339925</v>
      </c>
    </row>
    <row r="31" spans="1:8" x14ac:dyDescent="0.25">
      <c r="A31" s="45" t="s">
        <v>54</v>
      </c>
      <c r="B31" s="46" t="s">
        <v>55</v>
      </c>
      <c r="C31" s="61">
        <v>15000</v>
      </c>
      <c r="D31" s="20"/>
      <c r="E31" s="20"/>
      <c r="F31" s="28"/>
      <c r="G31" s="20"/>
      <c r="H31" s="16"/>
    </row>
    <row r="32" spans="1:8" x14ac:dyDescent="0.25">
      <c r="A32" s="45" t="s">
        <v>56</v>
      </c>
      <c r="B32" s="46" t="s">
        <v>57</v>
      </c>
      <c r="C32" s="70"/>
      <c r="D32" s="20">
        <v>20000</v>
      </c>
      <c r="E32" s="20">
        <v>19304</v>
      </c>
      <c r="F32" s="28">
        <f t="shared" ref="F32:F37" si="10">E32/D32</f>
        <v>0.96519999999999995</v>
      </c>
      <c r="G32" s="20">
        <v>19304</v>
      </c>
      <c r="H32" s="16">
        <f t="shared" ref="H32:H37" si="11">G32/D32</f>
        <v>0.96519999999999995</v>
      </c>
    </row>
    <row r="33" spans="1:8" x14ac:dyDescent="0.25">
      <c r="A33" s="45" t="s">
        <v>58</v>
      </c>
      <c r="B33" s="46" t="s">
        <v>59</v>
      </c>
      <c r="C33" s="61">
        <v>50000</v>
      </c>
      <c r="D33" s="20">
        <v>45000</v>
      </c>
      <c r="E33" s="20">
        <v>36016</v>
      </c>
      <c r="F33" s="28">
        <f t="shared" si="10"/>
        <v>0.8003555555555556</v>
      </c>
      <c r="G33" s="20">
        <v>45000</v>
      </c>
      <c r="H33" s="16">
        <f t="shared" si="11"/>
        <v>1</v>
      </c>
    </row>
    <row r="34" spans="1:8" x14ac:dyDescent="0.25">
      <c r="A34" s="45" t="s">
        <v>60</v>
      </c>
      <c r="B34" s="46" t="s">
        <v>61</v>
      </c>
      <c r="C34" s="61"/>
      <c r="D34" s="20">
        <v>94000</v>
      </c>
      <c r="E34" s="20">
        <v>48858</v>
      </c>
      <c r="F34" s="28">
        <f t="shared" si="10"/>
        <v>0.51976595744680854</v>
      </c>
      <c r="G34" s="20">
        <v>93000</v>
      </c>
      <c r="H34" s="16">
        <f t="shared" si="11"/>
        <v>0.98936170212765961</v>
      </c>
    </row>
    <row r="35" spans="1:8" x14ac:dyDescent="0.25">
      <c r="A35" s="45" t="s">
        <v>62</v>
      </c>
      <c r="B35" s="46" t="s">
        <v>63</v>
      </c>
      <c r="C35" s="61">
        <v>360000</v>
      </c>
      <c r="D35" s="20">
        <v>360000</v>
      </c>
      <c r="E35" s="20">
        <v>116800</v>
      </c>
      <c r="F35" s="28">
        <f t="shared" si="10"/>
        <v>0.32444444444444442</v>
      </c>
      <c r="G35" s="20">
        <v>276800</v>
      </c>
      <c r="H35" s="16">
        <f t="shared" si="11"/>
        <v>0.76888888888888884</v>
      </c>
    </row>
    <row r="36" spans="1:8" x14ac:dyDescent="0.25">
      <c r="A36" s="45" t="s">
        <v>64</v>
      </c>
      <c r="B36" s="46" t="s">
        <v>65</v>
      </c>
      <c r="C36" s="61">
        <v>70000</v>
      </c>
      <c r="D36" s="20">
        <v>70000</v>
      </c>
      <c r="E36" s="20">
        <v>48418</v>
      </c>
      <c r="F36" s="28">
        <f t="shared" si="10"/>
        <v>0.69168571428571424</v>
      </c>
      <c r="G36" s="20">
        <v>60000</v>
      </c>
      <c r="H36" s="16">
        <f t="shared" si="11"/>
        <v>0.8571428571428571</v>
      </c>
    </row>
    <row r="37" spans="1:8" x14ac:dyDescent="0.25">
      <c r="A37" s="53" t="s">
        <v>66</v>
      </c>
      <c r="B37" s="54" t="s">
        <v>67</v>
      </c>
      <c r="C37" s="71">
        <f t="shared" ref="C37" si="12">SUM(C29:C36)</f>
        <v>535000</v>
      </c>
      <c r="D37" s="56">
        <f>SUM(D29:D36)</f>
        <v>629000</v>
      </c>
      <c r="E37" s="56">
        <f>SUM(E30:E36)</f>
        <v>322993</v>
      </c>
      <c r="F37" s="57">
        <f t="shared" si="10"/>
        <v>0.51350238473767884</v>
      </c>
      <c r="G37" s="56">
        <f>SUM(G29:G36)</f>
        <v>547701</v>
      </c>
      <c r="H37" s="16">
        <f t="shared" si="11"/>
        <v>0.87074880763116058</v>
      </c>
    </row>
    <row r="38" spans="1:8" x14ac:dyDescent="0.25">
      <c r="A38" s="45" t="s">
        <v>68</v>
      </c>
      <c r="B38" s="46" t="s">
        <v>69</v>
      </c>
      <c r="C38" s="72">
        <v>20000</v>
      </c>
      <c r="D38" s="20">
        <v>20000</v>
      </c>
      <c r="E38" s="20"/>
      <c r="F38" s="28"/>
      <c r="G38" s="20"/>
      <c r="H38" s="16"/>
    </row>
    <row r="39" spans="1:8" x14ac:dyDescent="0.25">
      <c r="A39" s="45" t="s">
        <v>70</v>
      </c>
      <c r="B39" s="46" t="s">
        <v>71</v>
      </c>
      <c r="C39" s="61">
        <v>70000</v>
      </c>
      <c r="D39" s="20">
        <v>70000</v>
      </c>
      <c r="E39" s="20">
        <v>56453</v>
      </c>
      <c r="F39" s="28">
        <f>E39/D39</f>
        <v>0.80647142857142862</v>
      </c>
      <c r="G39" s="20">
        <v>75000</v>
      </c>
      <c r="H39" s="16">
        <f>G39/D39</f>
        <v>1.0714285714285714</v>
      </c>
    </row>
    <row r="40" spans="1:8" x14ac:dyDescent="0.25">
      <c r="A40" s="45" t="s">
        <v>72</v>
      </c>
      <c r="B40" s="46" t="s">
        <v>73</v>
      </c>
      <c r="C40" s="61">
        <v>70000</v>
      </c>
      <c r="D40" s="20">
        <v>70000</v>
      </c>
      <c r="E40" s="20">
        <v>52949</v>
      </c>
      <c r="F40" s="28">
        <f>E40/D40</f>
        <v>0.75641428571428571</v>
      </c>
      <c r="G40" s="20">
        <v>75000</v>
      </c>
      <c r="H40" s="16">
        <f>G40/D40</f>
        <v>1.0714285714285714</v>
      </c>
    </row>
    <row r="41" spans="1:8" x14ac:dyDescent="0.25">
      <c r="A41" s="53" t="s">
        <v>74</v>
      </c>
      <c r="B41" s="54" t="s">
        <v>75</v>
      </c>
      <c r="C41" s="71">
        <f t="shared" ref="C41" si="13">SUM(C38:C40)</f>
        <v>160000</v>
      </c>
      <c r="D41" s="56">
        <f>SUM(D38:D40)</f>
        <v>160000</v>
      </c>
      <c r="E41" s="56">
        <f>SUM(E38:E40)</f>
        <v>109402</v>
      </c>
      <c r="F41" s="57">
        <f>E41/D41</f>
        <v>0.68376250000000005</v>
      </c>
      <c r="G41" s="56">
        <f>SUM(G38:G40)</f>
        <v>150000</v>
      </c>
      <c r="H41" s="16">
        <f>G41/D41</f>
        <v>0.9375</v>
      </c>
    </row>
    <row r="42" spans="1:8" x14ac:dyDescent="0.25">
      <c r="A42" s="45" t="s">
        <v>76</v>
      </c>
      <c r="B42" s="46" t="s">
        <v>77</v>
      </c>
      <c r="C42" s="72">
        <v>110000</v>
      </c>
      <c r="D42" s="20">
        <v>110000</v>
      </c>
      <c r="E42" s="20">
        <v>73171</v>
      </c>
      <c r="F42" s="28">
        <f>E42/D42</f>
        <v>0.66519090909090905</v>
      </c>
      <c r="G42" s="20">
        <v>97561</v>
      </c>
      <c r="H42" s="16">
        <f>G42/D42</f>
        <v>0.88691818181818183</v>
      </c>
    </row>
    <row r="43" spans="1:8" x14ac:dyDescent="0.25">
      <c r="A43" s="45" t="s">
        <v>78</v>
      </c>
      <c r="B43" s="46" t="s">
        <v>79</v>
      </c>
      <c r="C43" s="72">
        <v>360000</v>
      </c>
      <c r="D43" s="20">
        <v>360000</v>
      </c>
      <c r="E43" s="20">
        <v>355045</v>
      </c>
      <c r="F43" s="28">
        <f>E43/D43</f>
        <v>0.98623611111111109</v>
      </c>
      <c r="G43" s="20">
        <v>473393</v>
      </c>
      <c r="H43" s="16">
        <f>G43/D43</f>
        <v>1.3149805555555556</v>
      </c>
    </row>
    <row r="44" spans="1:8" x14ac:dyDescent="0.25">
      <c r="A44" s="45" t="s">
        <v>80</v>
      </c>
      <c r="B44" s="46" t="s">
        <v>81</v>
      </c>
      <c r="C44" s="72">
        <v>94000</v>
      </c>
      <c r="D44" s="20"/>
      <c r="E44" s="20"/>
      <c r="F44" s="28"/>
      <c r="G44" s="20"/>
      <c r="H44" s="16"/>
    </row>
    <row r="45" spans="1:8" x14ac:dyDescent="0.25">
      <c r="A45" s="45" t="s">
        <v>82</v>
      </c>
      <c r="B45" s="46" t="s">
        <v>83</v>
      </c>
      <c r="C45" s="72">
        <v>18000</v>
      </c>
      <c r="D45" s="20">
        <v>19000</v>
      </c>
      <c r="E45" s="20">
        <v>18954</v>
      </c>
      <c r="F45" s="28">
        <f>E45/D45</f>
        <v>0.99757894736842101</v>
      </c>
      <c r="G45" s="20">
        <v>25272</v>
      </c>
      <c r="H45" s="16">
        <f>G45/D45</f>
        <v>1.3301052631578947</v>
      </c>
    </row>
    <row r="46" spans="1:8" x14ac:dyDescent="0.25">
      <c r="A46" s="45" t="s">
        <v>84</v>
      </c>
      <c r="B46" s="46" t="s">
        <v>85</v>
      </c>
      <c r="C46" s="73">
        <v>6600000</v>
      </c>
      <c r="D46" s="20">
        <v>6600000</v>
      </c>
      <c r="E46" s="20">
        <v>5649602</v>
      </c>
      <c r="F46" s="28">
        <f>E46/D46</f>
        <v>0.85600030303030306</v>
      </c>
      <c r="G46" s="20">
        <v>7532802</v>
      </c>
      <c r="H46" s="16">
        <f>G46/D46</f>
        <v>1.1413336363636364</v>
      </c>
    </row>
    <row r="47" spans="1:8" x14ac:dyDescent="0.25">
      <c r="A47" s="45" t="s">
        <v>86</v>
      </c>
      <c r="B47" s="46" t="s">
        <v>87</v>
      </c>
      <c r="C47" s="73">
        <v>187000</v>
      </c>
      <c r="D47" s="20">
        <v>187000</v>
      </c>
      <c r="E47" s="20">
        <v>150000</v>
      </c>
      <c r="F47" s="28">
        <f>E47/D47</f>
        <v>0.80213903743315507</v>
      </c>
      <c r="G47" s="20">
        <v>150000</v>
      </c>
      <c r="H47" s="16">
        <f>G47/D47</f>
        <v>0.80213903743315507</v>
      </c>
    </row>
    <row r="48" spans="1:8" x14ac:dyDescent="0.25">
      <c r="A48" s="45" t="s">
        <v>88</v>
      </c>
      <c r="B48" s="46" t="s">
        <v>89</v>
      </c>
      <c r="C48" s="73"/>
      <c r="D48" s="20"/>
      <c r="E48" s="20"/>
      <c r="F48" s="28"/>
      <c r="G48" s="20"/>
      <c r="H48" s="16"/>
    </row>
    <row r="49" spans="1:8" x14ac:dyDescent="0.25">
      <c r="A49" s="45" t="s">
        <v>90</v>
      </c>
      <c r="B49" s="46" t="s">
        <v>91</v>
      </c>
      <c r="C49" s="73">
        <v>20000</v>
      </c>
      <c r="D49" s="20"/>
      <c r="E49" s="20"/>
      <c r="F49" s="28"/>
      <c r="G49" s="20"/>
      <c r="H49" s="16"/>
    </row>
    <row r="50" spans="1:8" x14ac:dyDescent="0.25">
      <c r="A50" s="45" t="s">
        <v>92</v>
      </c>
      <c r="B50" s="46" t="s">
        <v>93</v>
      </c>
      <c r="C50" s="73"/>
      <c r="D50" s="20">
        <v>36000</v>
      </c>
      <c r="E50" s="20">
        <v>36000</v>
      </c>
      <c r="F50" s="28">
        <f>E50/D50</f>
        <v>1</v>
      </c>
      <c r="G50" s="20">
        <v>36000</v>
      </c>
      <c r="H50" s="16">
        <f>G50/D50</f>
        <v>1</v>
      </c>
    </row>
    <row r="51" spans="1:8" x14ac:dyDescent="0.25">
      <c r="A51" s="45" t="s">
        <v>94</v>
      </c>
      <c r="B51" s="46" t="s">
        <v>95</v>
      </c>
      <c r="C51" s="74"/>
      <c r="D51" s="20"/>
      <c r="E51" s="20"/>
      <c r="F51" s="28"/>
      <c r="G51" s="20"/>
      <c r="H51" s="16"/>
    </row>
    <row r="52" spans="1:8" x14ac:dyDescent="0.25">
      <c r="A52" s="45" t="s">
        <v>96</v>
      </c>
      <c r="B52" s="46" t="s">
        <v>97</v>
      </c>
      <c r="C52" s="61"/>
      <c r="D52" s="20"/>
      <c r="E52" s="20"/>
      <c r="F52" s="28"/>
      <c r="G52" s="20"/>
      <c r="H52" s="16"/>
    </row>
    <row r="53" spans="1:8" x14ac:dyDescent="0.25">
      <c r="A53" s="45" t="s">
        <v>98</v>
      </c>
      <c r="B53" s="46" t="s">
        <v>99</v>
      </c>
      <c r="C53" s="61">
        <v>133000</v>
      </c>
      <c r="D53" s="20">
        <v>116000</v>
      </c>
      <c r="E53" s="20">
        <v>57260</v>
      </c>
      <c r="F53" s="28">
        <f>E53/D53</f>
        <v>0.49362068965517242</v>
      </c>
      <c r="G53" s="20">
        <v>100000</v>
      </c>
      <c r="H53" s="16">
        <f>G53/D53</f>
        <v>0.86206896551724133</v>
      </c>
    </row>
    <row r="54" spans="1:8" x14ac:dyDescent="0.25">
      <c r="A54" s="53" t="s">
        <v>100</v>
      </c>
      <c r="B54" s="54" t="s">
        <v>101</v>
      </c>
      <c r="C54" s="71">
        <f t="shared" ref="C54" si="14">SUM(C42:C53)</f>
        <v>7522000</v>
      </c>
      <c r="D54" s="56">
        <f>SUM(D42:D53)</f>
        <v>7428000</v>
      </c>
      <c r="E54" s="56">
        <f>SUM(E42:E53)</f>
        <v>6340032</v>
      </c>
      <c r="F54" s="57">
        <f>E54/D54</f>
        <v>0.85353150242326337</v>
      </c>
      <c r="G54" s="56">
        <f>SUM(G42:G53)</f>
        <v>8415028</v>
      </c>
      <c r="H54" s="16">
        <f>G54/D54</f>
        <v>1.1328793753365642</v>
      </c>
    </row>
    <row r="55" spans="1:8" x14ac:dyDescent="0.25">
      <c r="A55" s="45" t="s">
        <v>102</v>
      </c>
      <c r="B55" s="46" t="s">
        <v>103</v>
      </c>
      <c r="C55" s="61">
        <v>26000</v>
      </c>
      <c r="D55" s="20">
        <v>26000</v>
      </c>
      <c r="E55" s="20">
        <v>3845</v>
      </c>
      <c r="F55" s="28">
        <f>E55/D55</f>
        <v>0.14788461538461539</v>
      </c>
      <c r="G55" s="20">
        <v>3845</v>
      </c>
      <c r="H55" s="16">
        <f>G55/D55</f>
        <v>0.14788461538461539</v>
      </c>
    </row>
    <row r="56" spans="1:8" x14ac:dyDescent="0.25">
      <c r="A56" s="53" t="s">
        <v>104</v>
      </c>
      <c r="B56" s="54" t="s">
        <v>105</v>
      </c>
      <c r="C56" s="71">
        <f t="shared" ref="C56" si="15">SUM(C55)</f>
        <v>26000</v>
      </c>
      <c r="D56" s="56">
        <v>26000</v>
      </c>
      <c r="E56" s="56">
        <f>SUM(E55)</f>
        <v>3845</v>
      </c>
      <c r="F56" s="57">
        <f>E56/D56</f>
        <v>0.14788461538461539</v>
      </c>
      <c r="G56" s="56">
        <v>3845</v>
      </c>
      <c r="H56" s="16">
        <f>G56/D56</f>
        <v>0.14788461538461539</v>
      </c>
    </row>
    <row r="57" spans="1:8" x14ac:dyDescent="0.25">
      <c r="A57" s="45" t="s">
        <v>106</v>
      </c>
      <c r="B57" s="46" t="s">
        <v>107</v>
      </c>
      <c r="C57" s="61">
        <v>2116530</v>
      </c>
      <c r="D57" s="20">
        <v>2116530</v>
      </c>
      <c r="E57" s="20">
        <v>1740675</v>
      </c>
      <c r="F57" s="28">
        <f>E57/D57</f>
        <v>0.82241924281725276</v>
      </c>
      <c r="G57" s="20">
        <v>2384257</v>
      </c>
      <c r="H57" s="16">
        <f>G57/D57</f>
        <v>1.126493364138472</v>
      </c>
    </row>
    <row r="58" spans="1:8" x14ac:dyDescent="0.25">
      <c r="A58" s="45" t="s">
        <v>108</v>
      </c>
      <c r="B58" s="46" t="s">
        <v>109</v>
      </c>
      <c r="C58" s="61"/>
      <c r="D58" s="20"/>
      <c r="E58" s="20"/>
      <c r="F58" s="28"/>
      <c r="G58" s="20"/>
      <c r="H58" s="16"/>
    </row>
    <row r="59" spans="1:8" x14ac:dyDescent="0.25">
      <c r="A59" s="45" t="s">
        <v>110</v>
      </c>
      <c r="B59" s="46" t="s">
        <v>111</v>
      </c>
      <c r="C59" s="61"/>
      <c r="D59" s="20"/>
      <c r="E59" s="20"/>
      <c r="F59" s="28"/>
      <c r="G59" s="20"/>
      <c r="H59" s="16"/>
    </row>
    <row r="60" spans="1:8" x14ac:dyDescent="0.25">
      <c r="A60" s="53" t="s">
        <v>112</v>
      </c>
      <c r="B60" s="54" t="s">
        <v>113</v>
      </c>
      <c r="C60" s="75">
        <f t="shared" ref="C60" si="16">SUM(C57:C59)</f>
        <v>2116530</v>
      </c>
      <c r="D60" s="56">
        <f>SUM(D57:D59)</f>
        <v>2116530</v>
      </c>
      <c r="E60" s="56">
        <f>SUM(E57:E59)</f>
        <v>1740675</v>
      </c>
      <c r="F60" s="57">
        <f>E60/D60</f>
        <v>0.82241924281725276</v>
      </c>
      <c r="G60" s="56">
        <f>SUM(G57:G59)</f>
        <v>2384257</v>
      </c>
      <c r="H60" s="16">
        <f>G60/D60</f>
        <v>1.126493364138472</v>
      </c>
    </row>
    <row r="61" spans="1:8" x14ac:dyDescent="0.25">
      <c r="A61" s="65" t="s">
        <v>114</v>
      </c>
      <c r="B61" s="76" t="s">
        <v>115</v>
      </c>
      <c r="C61" s="77">
        <f t="shared" ref="C61" si="17">C37+C41+C54+C56+C60</f>
        <v>10359530</v>
      </c>
      <c r="D61" s="78">
        <f>D37+D41+D54+D56+D60</f>
        <v>10359530</v>
      </c>
      <c r="E61" s="78">
        <f>E37+E41+E54+E56+E60</f>
        <v>8516947</v>
      </c>
      <c r="F61" s="79">
        <f>E61/D61</f>
        <v>0.82213642896926786</v>
      </c>
      <c r="G61" s="78">
        <f>G37+G41+G54+G56+G60</f>
        <v>11500831</v>
      </c>
      <c r="H61" s="27">
        <f>G61/D61</f>
        <v>1.1101691872121611</v>
      </c>
    </row>
    <row r="62" spans="1:8" x14ac:dyDescent="0.25">
      <c r="A62" s="65" t="s">
        <v>116</v>
      </c>
      <c r="B62" s="76" t="s">
        <v>117</v>
      </c>
      <c r="C62" s="80"/>
      <c r="D62" s="34"/>
      <c r="E62" s="34"/>
      <c r="F62" s="35"/>
      <c r="G62" s="34"/>
      <c r="H62" s="27"/>
    </row>
    <row r="63" spans="1:8" x14ac:dyDescent="0.25">
      <c r="A63" s="81" t="s">
        <v>118</v>
      </c>
      <c r="B63" s="82" t="s">
        <v>119</v>
      </c>
      <c r="C63" s="83"/>
      <c r="D63" s="20"/>
      <c r="E63" s="20"/>
      <c r="F63" s="28"/>
      <c r="G63" s="20"/>
      <c r="H63" s="16"/>
    </row>
    <row r="64" spans="1:8" x14ac:dyDescent="0.25">
      <c r="A64" s="81" t="s">
        <v>120</v>
      </c>
      <c r="B64" s="82" t="s">
        <v>121</v>
      </c>
      <c r="C64" s="83"/>
      <c r="D64" s="20"/>
      <c r="E64" s="20"/>
      <c r="F64" s="28"/>
      <c r="G64" s="20"/>
      <c r="H64" s="16"/>
    </row>
    <row r="65" spans="1:8" x14ac:dyDescent="0.25">
      <c r="A65" s="81" t="s">
        <v>122</v>
      </c>
      <c r="B65" s="82" t="s">
        <v>123</v>
      </c>
      <c r="C65" s="83"/>
      <c r="D65" s="20"/>
      <c r="E65" s="20"/>
      <c r="F65" s="28"/>
      <c r="G65" s="20"/>
      <c r="H65" s="16"/>
    </row>
    <row r="66" spans="1:8" x14ac:dyDescent="0.25">
      <c r="A66" s="84" t="s">
        <v>124</v>
      </c>
      <c r="B66" s="85" t="s">
        <v>125</v>
      </c>
      <c r="C66" s="80"/>
      <c r="D66" s="34"/>
      <c r="E66" s="34"/>
      <c r="F66" s="35"/>
      <c r="G66" s="34"/>
      <c r="H66" s="27"/>
    </row>
    <row r="67" spans="1:8" x14ac:dyDescent="0.25">
      <c r="A67" s="84" t="s">
        <v>126</v>
      </c>
      <c r="B67" s="85" t="s">
        <v>127</v>
      </c>
      <c r="C67" s="80"/>
      <c r="D67" s="34"/>
      <c r="E67" s="34"/>
      <c r="F67" s="35"/>
      <c r="G67" s="34"/>
      <c r="H67" s="27"/>
    </row>
    <row r="68" spans="1:8" x14ac:dyDescent="0.25">
      <c r="A68" s="86" t="s">
        <v>128</v>
      </c>
      <c r="B68" s="87"/>
      <c r="C68" s="88">
        <f>C28+C61</f>
        <v>34176796</v>
      </c>
      <c r="D68" s="39">
        <f>D61+D28</f>
        <v>36311219</v>
      </c>
      <c r="E68" s="39">
        <f>E28+E61</f>
        <v>26848163</v>
      </c>
      <c r="F68" s="40">
        <f>E68/D68</f>
        <v>0.73939029697681036</v>
      </c>
      <c r="G68" s="39">
        <f>G61+G28</f>
        <v>36272958</v>
      </c>
      <c r="H68" s="41">
        <f>G68/D68</f>
        <v>0.99894630362037695</v>
      </c>
    </row>
    <row r="69" spans="1:8" x14ac:dyDescent="0.25">
      <c r="A69" s="45"/>
      <c r="B69" s="89"/>
      <c r="C69" s="83"/>
      <c r="D69" s="20"/>
      <c r="E69" s="20"/>
      <c r="F69" s="28"/>
      <c r="G69" s="20"/>
      <c r="H69" s="16"/>
    </row>
    <row r="70" spans="1:8" x14ac:dyDescent="0.25">
      <c r="A70" s="53" t="s">
        <v>129</v>
      </c>
      <c r="B70" s="90"/>
      <c r="C70" s="91">
        <f t="shared" ref="C70" si="18">C15</f>
        <v>34176796</v>
      </c>
      <c r="D70" s="20">
        <f>D15</f>
        <v>32198077</v>
      </c>
      <c r="E70" s="20">
        <f>E15</f>
        <v>24562744</v>
      </c>
      <c r="F70" s="28">
        <f>E70/D70</f>
        <v>0.76286369524490549</v>
      </c>
      <c r="G70" s="20">
        <f>G15</f>
        <v>33188358</v>
      </c>
      <c r="H70" s="16">
        <f>G70/D70</f>
        <v>1.0307559050809152</v>
      </c>
    </row>
    <row r="71" spans="1:8" x14ac:dyDescent="0.25">
      <c r="A71" s="53" t="s">
        <v>130</v>
      </c>
      <c r="B71" s="90"/>
      <c r="C71" s="92">
        <f t="shared" ref="C71" si="19">C68</f>
        <v>34176796</v>
      </c>
      <c r="D71" s="20">
        <f>D68</f>
        <v>36311219</v>
      </c>
      <c r="E71" s="20">
        <f>E68</f>
        <v>26848163</v>
      </c>
      <c r="F71" s="28">
        <f>E71/D71</f>
        <v>0.73939029697681036</v>
      </c>
      <c r="G71" s="20">
        <f>G68</f>
        <v>36272958</v>
      </c>
      <c r="H71" s="16">
        <f>G71/D71</f>
        <v>0.99894630362037695</v>
      </c>
    </row>
    <row r="72" spans="1:8" x14ac:dyDescent="0.25">
      <c r="A72" s="65" t="s">
        <v>131</v>
      </c>
      <c r="B72" s="93"/>
      <c r="C72" s="80"/>
      <c r="D72" s="34">
        <f>D70-D71</f>
        <v>-4113142</v>
      </c>
      <c r="E72" s="34">
        <f>E70-E71</f>
        <v>-2285419</v>
      </c>
      <c r="F72" s="35"/>
      <c r="G72" s="106">
        <f>G70-G71</f>
        <v>-3084600</v>
      </c>
      <c r="H72" s="94"/>
    </row>
    <row r="73" spans="1:8" x14ac:dyDescent="0.25">
      <c r="A73" s="95" t="s">
        <v>132</v>
      </c>
      <c r="B73" s="96" t="s">
        <v>133</v>
      </c>
      <c r="C73" s="97">
        <v>9</v>
      </c>
      <c r="D73" s="20"/>
      <c r="E73" s="20"/>
      <c r="F73" s="20"/>
      <c r="G73" s="20"/>
      <c r="H73" s="98"/>
    </row>
    <row r="74" spans="1:8" x14ac:dyDescent="0.25">
      <c r="A74" s="95" t="s">
        <v>134</v>
      </c>
      <c r="B74" s="96" t="s">
        <v>135</v>
      </c>
      <c r="C74" s="83"/>
      <c r="D74" s="20"/>
      <c r="E74" s="20"/>
      <c r="F74" s="20"/>
      <c r="G74" s="20"/>
      <c r="H74" s="98"/>
    </row>
    <row r="76" spans="1:8" x14ac:dyDescent="0.25">
      <c r="A76" s="99" t="s">
        <v>136</v>
      </c>
      <c r="B76" t="s">
        <v>137</v>
      </c>
    </row>
    <row r="77" spans="1:8" x14ac:dyDescent="0.25">
      <c r="A77" t="s">
        <v>138</v>
      </c>
      <c r="B77" s="100">
        <f>G15-C15</f>
        <v>-988438</v>
      </c>
      <c r="C77" s="101"/>
    </row>
    <row r="78" spans="1:8" x14ac:dyDescent="0.25">
      <c r="A78" t="s">
        <v>139</v>
      </c>
      <c r="B78" s="101">
        <f>C28-G28</f>
        <v>-954861</v>
      </c>
      <c r="C78" s="102"/>
    </row>
    <row r="79" spans="1:8" x14ac:dyDescent="0.25">
      <c r="A79" t="s">
        <v>140</v>
      </c>
      <c r="B79" s="101">
        <f>C61-G61</f>
        <v>-1141301</v>
      </c>
    </row>
    <row r="80" spans="1:8" x14ac:dyDescent="0.25">
      <c r="B80" s="103">
        <f>SUM(B77:B79)</f>
        <v>-3084600</v>
      </c>
      <c r="C80" s="103"/>
    </row>
    <row r="81" spans="2:2" x14ac:dyDescent="0.25">
      <c r="B81" s="101"/>
    </row>
  </sheetData>
  <mergeCells count="2">
    <mergeCell ref="B3:H3"/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Kontra Lajos</cp:lastModifiedBy>
  <dcterms:created xsi:type="dcterms:W3CDTF">2017-11-15T20:47:24Z</dcterms:created>
  <dcterms:modified xsi:type="dcterms:W3CDTF">2018-01-18T08:03:00Z</dcterms:modified>
</cp:coreProperties>
</file>