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D64" i="1" l="1"/>
  <c r="D62" i="1"/>
  <c r="D65" i="1" s="1"/>
  <c r="D18" i="1"/>
  <c r="D56" i="1"/>
  <c r="D54" i="1"/>
  <c r="D53" i="1"/>
  <c r="D52" i="1"/>
  <c r="D43" i="1"/>
  <c r="D42" i="1"/>
  <c r="D39" i="1"/>
  <c r="D38" i="1"/>
  <c r="D37" i="1"/>
  <c r="D29" i="1"/>
  <c r="D28" i="1"/>
  <c r="D23" i="1"/>
  <c r="D20" i="1"/>
  <c r="D13" i="1"/>
  <c r="D8" i="1"/>
  <c r="D7" i="1"/>
  <c r="D5" i="1"/>
  <c r="D57" i="1" l="1"/>
  <c r="D31" i="1"/>
  <c r="D16" i="1"/>
  <c r="D45" i="1"/>
  <c r="C64" i="1"/>
  <c r="C63" i="1"/>
  <c r="B63" i="1"/>
  <c r="C62" i="1"/>
  <c r="B62" i="1"/>
  <c r="B57" i="1"/>
  <c r="C56" i="1"/>
  <c r="C54" i="1"/>
  <c r="C53" i="1"/>
  <c r="C52" i="1"/>
  <c r="C49" i="1"/>
  <c r="B49" i="1"/>
  <c r="B45" i="1"/>
  <c r="C43" i="1"/>
  <c r="C42" i="1"/>
  <c r="C39" i="1"/>
  <c r="C38" i="1"/>
  <c r="B31" i="1"/>
  <c r="C29" i="1"/>
  <c r="C28" i="1"/>
  <c r="C23" i="1"/>
  <c r="C20" i="1"/>
  <c r="C18" i="1"/>
  <c r="B16" i="1"/>
  <c r="C13" i="1"/>
  <c r="C8" i="1"/>
  <c r="C7" i="1"/>
  <c r="C5" i="1"/>
  <c r="C65" i="1" l="1"/>
  <c r="D67" i="1"/>
  <c r="B65" i="1"/>
  <c r="B67" i="1" s="1"/>
  <c r="B70" i="1" s="1"/>
  <c r="C45" i="1"/>
  <c r="C16" i="1"/>
  <c r="C31" i="1"/>
  <c r="C57" i="1"/>
  <c r="C67" i="1" l="1"/>
  <c r="C70" i="1" s="1"/>
</calcChain>
</file>

<file path=xl/sharedStrings.xml><?xml version="1.0" encoding="utf-8"?>
<sst xmlns="http://schemas.openxmlformats.org/spreadsheetml/2006/main" count="63" uniqueCount="60">
  <si>
    <t>2017.év terv</t>
  </si>
  <si>
    <t>ZÖLDTERÜLET</t>
  </si>
  <si>
    <t>vegyszerbeszerzés kiadásai</t>
  </si>
  <si>
    <t>hajtó- és kenőanyag</t>
  </si>
  <si>
    <t>munkaruha</t>
  </si>
  <si>
    <t>karbantartási anyag (szerszámok)</t>
  </si>
  <si>
    <t>egyéb készlet beszerzés (gépjárművek karbantartása)</t>
  </si>
  <si>
    <t>egyéb gép karbantartás</t>
  </si>
  <si>
    <t>vásárolt élelmezés (védőital)</t>
  </si>
  <si>
    <t>egyéb bérleti és lízing díjak</t>
  </si>
  <si>
    <t>biztosítási szolgáltatási díjak</t>
  </si>
  <si>
    <t>egyéb üzemeltetési, fenntartási szolg.</t>
  </si>
  <si>
    <t>Felújítások</t>
  </si>
  <si>
    <t>gépek, járművek felújítása</t>
  </si>
  <si>
    <t>ZÖLDTERÜLET ÖSSZESEN:</t>
  </si>
  <si>
    <t>hajtó- és kenőanyagok</t>
  </si>
  <si>
    <t>egyéb üzemeltetési kiadások (védőital, csomagolóanyagok)</t>
  </si>
  <si>
    <t>karbantartási anyagok (síkosságmentesítés, tisztítószerek, csomagolóanyagok)</t>
  </si>
  <si>
    <t>Sikosságmentesítéshez vásárolt, még fel nem használat anyag</t>
  </si>
  <si>
    <t>egyéb készlet, szerszámok</t>
  </si>
  <si>
    <t>Járművek, gépek karbantartása ag.</t>
  </si>
  <si>
    <t>épületeken végzett karbantart anyagok</t>
  </si>
  <si>
    <t>egyéb eszközökön végzett karbantartási szolg., autópálya</t>
  </si>
  <si>
    <t>Járművek javítása</t>
  </si>
  <si>
    <t>Beruházás</t>
  </si>
  <si>
    <t>KÖZTERÜLET ÖSSZESEN:</t>
  </si>
  <si>
    <t>AC RAKTÁR</t>
  </si>
  <si>
    <t>villamosenergia díja</t>
  </si>
  <si>
    <t>gázenergia díja</t>
  </si>
  <si>
    <t>víz- és csatorna díja</t>
  </si>
  <si>
    <t>épületen végzett karbantartás anyagköltség</t>
  </si>
  <si>
    <t>egyéb karbantartási anyagok, munkaruha, védőfelszerelés</t>
  </si>
  <si>
    <t>szerszámok</t>
  </si>
  <si>
    <t>szemétszállítás</t>
  </si>
  <si>
    <t>AC raktár bérleti díja</t>
  </si>
  <si>
    <t>épületen más vállalkozó által végzett szolgáltatás</t>
  </si>
  <si>
    <t>munka-, tűzvédelem</t>
  </si>
  <si>
    <t>AC raktár felújítása</t>
  </si>
  <si>
    <t>AC RAKTÁR ÖSSZESEN:</t>
  </si>
  <si>
    <t>SPORTPÁLYA</t>
  </si>
  <si>
    <t>üzemanyag</t>
  </si>
  <si>
    <t>SPORTPÁLYA ÖSSZESEN:</t>
  </si>
  <si>
    <t>VÁROSÜZEMELTETÉSI FELADATOK</t>
  </si>
  <si>
    <t>üzletágat megillető fel nem osztható ktg.-ek (nyomtatvány, telefon, ügyvéd, bank, foglalk. eü.,</t>
  </si>
  <si>
    <t>üzemanyagok</t>
  </si>
  <si>
    <t>karbantartási anyagok</t>
  </si>
  <si>
    <t>ingatlanok, gépek karbantartása</t>
  </si>
  <si>
    <t>gépek karbantartása</t>
  </si>
  <si>
    <t>VÁROSÜZEMLETÉSI FELADATOK ÖSSZESEN</t>
  </si>
  <si>
    <t>Bér + járulékai+Táppénz-hozzájárulás</t>
  </si>
  <si>
    <t>Erzsébet út. + járulékai</t>
  </si>
  <si>
    <t>Jubileumi jutalom+ járulékai 2fő</t>
  </si>
  <si>
    <t>Távolsági bérlet hozzájárulás</t>
  </si>
  <si>
    <t>Gk átalány + munkábajárás</t>
  </si>
  <si>
    <t>Foglalkoztatás egyéb költségei (üzemorvos, munkavédelem, tűzvédelem)</t>
  </si>
  <si>
    <t>2018 Terv</t>
  </si>
  <si>
    <t>2018 Költsévetési terv  Városüzemeltetés</t>
  </si>
  <si>
    <t>2017.év kiadás</t>
  </si>
  <si>
    <t>ÖSSZESEN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</si>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</sst>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0\ [$Ft-40E];[Red]\-#,##0\ [$Ft-40E]"/>
    <numFmt numFmtId="165" formatCode="#,##0&quot; Ft&quot;;[Red]\-#,##0&quot; Ft&quot;"/>
    <numFmt numFmtId="166" formatCode="#,###\ [$Ft-40E];[Red]\-#,###\ [$Ft-40E]"/>
    <numFmt numFmtId="167" formatCode="_-* #,##0\ _F_t_-;\-* #,##0\ _F_t_-;_-* &quot;-&quot;??\ _F_t_-;_-@_-"/>
    <numFmt numFmtId="168" formatCode="#,##0\ &quot;Ft&quot;"/>
  </numFmts>
  <fonts count="20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EB4E3"/>
        <bgColor rgb="FF9999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Border="0" applyAlignment="0" applyProtection="0"/>
    <xf numFmtId="9" fontId="13" fillId="0" borderId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43" fontId="2" fillId="0" borderId="0" xfId="1" applyFont="1"/>
    <xf numFmtId="0" fontId="0" fillId="0" borderId="0" xfId="3" applyFont="1"/>
    <xf numFmtId="43" fontId="3" fillId="0" borderId="1" xfId="1" applyFont="1" applyBorder="1"/>
    <xf numFmtId="43" fontId="5" fillId="0" borderId="1" xfId="1" applyFont="1" applyBorder="1"/>
    <xf numFmtId="43" fontId="6" fillId="0" borderId="1" xfId="1" applyFont="1" applyBorder="1"/>
    <xf numFmtId="43" fontId="6" fillId="0" borderId="1" xfId="1" applyFont="1" applyBorder="1" applyAlignment="1">
      <alignment wrapText="1"/>
    </xf>
    <xf numFmtId="43" fontId="7" fillId="0" borderId="1" xfId="1" applyFont="1" applyBorder="1" applyAlignment="1">
      <alignment wrapText="1"/>
    </xf>
    <xf numFmtId="43" fontId="9" fillId="0" borderId="0" xfId="1" applyFont="1"/>
    <xf numFmtId="0" fontId="10" fillId="0" borderId="0" xfId="3" applyFont="1"/>
    <xf numFmtId="43" fontId="5" fillId="0" borderId="1" xfId="1" applyFont="1" applyBorder="1" applyAlignment="1">
      <alignment wrapText="1"/>
    </xf>
    <xf numFmtId="43" fontId="5" fillId="0" borderId="0" xfId="1" applyFont="1" applyBorder="1"/>
    <xf numFmtId="43" fontId="11" fillId="0" borderId="0" xfId="1" applyFont="1"/>
    <xf numFmtId="165" fontId="11" fillId="3" borderId="0" xfId="1" applyNumberFormat="1" applyFont="1" applyFill="1"/>
    <xf numFmtId="165" fontId="2" fillId="0" borderId="0" xfId="1" applyNumberFormat="1" applyFont="1"/>
    <xf numFmtId="166" fontId="2" fillId="0" borderId="0" xfId="1" applyNumberFormat="1" applyFont="1"/>
    <xf numFmtId="43" fontId="4" fillId="0" borderId="0" xfId="1" applyFont="1"/>
    <xf numFmtId="165" fontId="4" fillId="0" borderId="0" xfId="1" applyNumberFormat="1" applyFont="1"/>
    <xf numFmtId="0" fontId="12" fillId="0" borderId="0" xfId="3" applyFont="1"/>
    <xf numFmtId="166" fontId="4" fillId="0" borderId="0" xfId="1" applyNumberFormat="1" applyFont="1"/>
    <xf numFmtId="43" fontId="4" fillId="0" borderId="0" xfId="1" applyFont="1" applyAlignment="1">
      <alignment wrapText="1"/>
    </xf>
    <xf numFmtId="43" fontId="4" fillId="0" borderId="1" xfId="1" applyFont="1" applyBorder="1" applyAlignment="1">
      <alignment horizontal="center"/>
    </xf>
    <xf numFmtId="43" fontId="4" fillId="0" borderId="1" xfId="1" applyFont="1" applyBorder="1" applyAlignment="1">
      <alignment horizontal="right"/>
    </xf>
    <xf numFmtId="43" fontId="2" fillId="0" borderId="1" xfId="1" applyFont="1" applyBorder="1"/>
    <xf numFmtId="164" fontId="6" fillId="0" borderId="1" xfId="1" applyNumberFormat="1" applyFont="1" applyBorder="1"/>
    <xf numFmtId="164" fontId="2" fillId="0" borderId="1" xfId="1" applyNumberFormat="1" applyFont="1" applyBorder="1"/>
    <xf numFmtId="164" fontId="4" fillId="2" borderId="1" xfId="1" applyNumberFormat="1" applyFont="1" applyFill="1" applyBorder="1"/>
    <xf numFmtId="164" fontId="8" fillId="0" borderId="1" xfId="1" applyNumberFormat="1" applyFont="1" applyBorder="1"/>
    <xf numFmtId="165" fontId="2" fillId="0" borderId="1" xfId="1" applyNumberFormat="1" applyFont="1" applyBorder="1"/>
    <xf numFmtId="164" fontId="5" fillId="2" borderId="1" xfId="1" applyNumberFormat="1" applyFont="1" applyFill="1" applyBorder="1"/>
    <xf numFmtId="43" fontId="2" fillId="0" borderId="0" xfId="1" applyFont="1" applyBorder="1"/>
    <xf numFmtId="43" fontId="4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167" fontId="2" fillId="0" borderId="1" xfId="1" applyNumberFormat="1" applyFont="1" applyBorder="1"/>
    <xf numFmtId="167" fontId="2" fillId="0" borderId="1" xfId="1" applyNumberFormat="1" applyFont="1" applyBorder="1" applyAlignment="1">
      <alignment vertical="center"/>
    </xf>
    <xf numFmtId="167" fontId="8" fillId="0" borderId="1" xfId="1" applyNumberFormat="1" applyFont="1" applyBorder="1"/>
    <xf numFmtId="167" fontId="2" fillId="0" borderId="1" xfId="1" applyNumberFormat="1" applyFont="1" applyFill="1" applyBorder="1"/>
    <xf numFmtId="167" fontId="2" fillId="4" borderId="1" xfId="1" applyNumberFormat="1" applyFont="1" applyFill="1" applyBorder="1" applyAlignment="1">
      <alignment vertical="center"/>
    </xf>
    <xf numFmtId="164" fontId="15" fillId="5" borderId="0" xfId="2" applyNumberFormat="1" applyFont="1" applyFill="1" applyBorder="1" applyAlignment="1" applyProtection="1">
      <alignment vertical="center"/>
    </xf>
    <xf numFmtId="164" fontId="2" fillId="5" borderId="1" xfId="1" applyNumberFormat="1" applyFont="1" applyFill="1" applyBorder="1"/>
    <xf numFmtId="43" fontId="2" fillId="5" borderId="1" xfId="1" applyFont="1" applyFill="1" applyBorder="1"/>
    <xf numFmtId="166" fontId="16" fillId="0" borderId="0" xfId="1" applyNumberFormat="1" applyFont="1"/>
    <xf numFmtId="43" fontId="17" fillId="0" borderId="0" xfId="1" applyFont="1"/>
    <xf numFmtId="166" fontId="18" fillId="0" borderId="0" xfId="1" applyNumberFormat="1" applyFont="1"/>
    <xf numFmtId="167" fontId="2" fillId="4" borderId="1" xfId="1" applyNumberFormat="1" applyFont="1" applyFill="1" applyBorder="1"/>
    <xf numFmtId="165" fontId="17" fillId="0" borderId="0" xfId="1" applyNumberFormat="1" applyFont="1"/>
    <xf numFmtId="168" fontId="19" fillId="0" borderId="1" xfId="1" applyNumberFormat="1" applyFont="1" applyBorder="1"/>
    <xf numFmtId="43" fontId="3" fillId="0" borderId="2" xfId="1" applyFont="1" applyBorder="1" applyAlignment="1">
      <alignment horizontal="center" vertical="center"/>
    </xf>
  </cellXfs>
  <cellStyles count="5">
    <cellStyle name="Cím" xfId="3" builtinId="15"/>
    <cellStyle name="Ezres" xfId="1" builtinId="3"/>
    <cellStyle name="Normál" xfId="0" builtinId="0"/>
    <cellStyle name="Százalék" xfId="2" builtinId="5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4"/>
  <sheetViews>
    <sheetView tabSelected="1" zoomScaleNormal="100" zoomScalePageLayoutView="60" workbookViewId="0">
      <selection activeCell="C73" sqref="C73"/>
    </sheetView>
  </sheetViews>
  <sheetFormatPr defaultRowHeight="14.25" x14ac:dyDescent="0.2"/>
  <cols>
    <col min="1" max="1" width="62.7109375" style="1"/>
    <col min="2" max="4" width="20.7109375" style="1" customWidth="1"/>
    <col min="5" max="254" width="11.140625" style="1"/>
    <col min="255" max="256" width="8.7109375" style="2"/>
  </cols>
  <sheetData>
    <row r="1" spans="1:4" ht="31.5" customHeight="1" x14ac:dyDescent="0.2">
      <c r="A1" s="47" t="s">
        <v>56</v>
      </c>
      <c r="B1" s="47"/>
      <c r="C1" s="47"/>
      <c r="D1" s="47"/>
    </row>
    <row r="2" spans="1:4" ht="21" x14ac:dyDescent="0.35">
      <c r="A2" s="3"/>
      <c r="B2" s="21" t="s">
        <v>0</v>
      </c>
      <c r="C2" s="22" t="s">
        <v>57</v>
      </c>
      <c r="D2" s="31" t="s">
        <v>55</v>
      </c>
    </row>
    <row r="3" spans="1:4" ht="15" x14ac:dyDescent="0.25">
      <c r="A3" s="4" t="s">
        <v>1</v>
      </c>
      <c r="B3" s="23"/>
      <c r="C3" s="23"/>
      <c r="D3" s="23"/>
    </row>
    <row r="4" spans="1:4" ht="15" x14ac:dyDescent="0.25">
      <c r="A4" s="5" t="s">
        <v>2</v>
      </c>
      <c r="B4" s="24">
        <v>102688</v>
      </c>
      <c r="C4" s="36">
        <v>645914</v>
      </c>
      <c r="D4" s="44">
        <v>645914</v>
      </c>
    </row>
    <row r="5" spans="1:4" ht="15" x14ac:dyDescent="0.25">
      <c r="A5" s="5" t="s">
        <v>3</v>
      </c>
      <c r="B5" s="24">
        <v>1706800</v>
      </c>
      <c r="C5" s="33">
        <f>7155+726993+113385+340751</f>
        <v>1188284</v>
      </c>
      <c r="D5" s="33">
        <f>7155+726993+113385+340751</f>
        <v>1188284</v>
      </c>
    </row>
    <row r="6" spans="1:4" ht="15" x14ac:dyDescent="0.25">
      <c r="A6" s="5" t="s">
        <v>4</v>
      </c>
      <c r="B6" s="25">
        <v>15598</v>
      </c>
      <c r="C6" s="33">
        <v>21398</v>
      </c>
      <c r="D6" s="33">
        <v>21398</v>
      </c>
    </row>
    <row r="7" spans="1:4" ht="15" x14ac:dyDescent="0.25">
      <c r="A7" s="6" t="s">
        <v>5</v>
      </c>
      <c r="B7" s="25">
        <v>548763</v>
      </c>
      <c r="C7" s="33">
        <f>5000+183308+35269+35794</f>
        <v>259371</v>
      </c>
      <c r="D7" s="33">
        <f>5000+183308+35269+35794</f>
        <v>259371</v>
      </c>
    </row>
    <row r="8" spans="1:4" ht="15" x14ac:dyDescent="0.25">
      <c r="A8" s="5" t="s">
        <v>6</v>
      </c>
      <c r="B8" s="25">
        <v>549802</v>
      </c>
      <c r="C8" s="33">
        <f>52121</f>
        <v>52121</v>
      </c>
      <c r="D8" s="33">
        <f>52121</f>
        <v>52121</v>
      </c>
    </row>
    <row r="9" spans="1:4" ht="15" x14ac:dyDescent="0.25">
      <c r="A9" s="5" t="s">
        <v>7</v>
      </c>
      <c r="B9" s="25">
        <v>246688</v>
      </c>
      <c r="C9" s="33">
        <v>331620</v>
      </c>
      <c r="D9" s="33">
        <v>331620</v>
      </c>
    </row>
    <row r="10" spans="1:4" ht="15" x14ac:dyDescent="0.25">
      <c r="A10" s="5" t="s">
        <v>8</v>
      </c>
      <c r="B10" s="25">
        <v>69758</v>
      </c>
      <c r="C10" s="33">
        <v>116100</v>
      </c>
      <c r="D10" s="33">
        <v>116100</v>
      </c>
    </row>
    <row r="11" spans="1:4" ht="15" x14ac:dyDescent="0.25">
      <c r="A11" s="5" t="s">
        <v>9</v>
      </c>
      <c r="B11" s="25">
        <v>130660</v>
      </c>
      <c r="C11" s="33"/>
      <c r="D11" s="33"/>
    </row>
    <row r="12" spans="1:4" ht="15" x14ac:dyDescent="0.25">
      <c r="A12" s="5" t="s">
        <v>10</v>
      </c>
      <c r="B12" s="25">
        <v>56235</v>
      </c>
      <c r="C12" s="33">
        <v>0</v>
      </c>
      <c r="D12" s="33">
        <v>0</v>
      </c>
    </row>
    <row r="13" spans="1:4" ht="15" x14ac:dyDescent="0.25">
      <c r="A13" s="5" t="s">
        <v>11</v>
      </c>
      <c r="B13" s="25">
        <v>415448</v>
      </c>
      <c r="C13" s="33">
        <f>19050+265580</f>
        <v>284630</v>
      </c>
      <c r="D13" s="33">
        <f>19050+265580</f>
        <v>284630</v>
      </c>
    </row>
    <row r="14" spans="1:4" ht="15" x14ac:dyDescent="0.25">
      <c r="A14" s="5" t="s">
        <v>12</v>
      </c>
      <c r="B14" s="25">
        <v>556834</v>
      </c>
      <c r="C14" s="33">
        <v>0</v>
      </c>
      <c r="D14" s="33">
        <v>0</v>
      </c>
    </row>
    <row r="15" spans="1:4" ht="15" x14ac:dyDescent="0.25">
      <c r="A15" s="5" t="s">
        <v>13</v>
      </c>
      <c r="B15" s="25">
        <v>891777</v>
      </c>
      <c r="C15" s="33">
        <v>0</v>
      </c>
      <c r="D15" s="23">
        <v>0</v>
      </c>
    </row>
    <row r="16" spans="1:4" ht="15" x14ac:dyDescent="0.25">
      <c r="A16" s="4" t="s">
        <v>14</v>
      </c>
      <c r="B16" s="26">
        <f>SUM(B4:B15)</f>
        <v>5291051</v>
      </c>
      <c r="C16" s="26">
        <f>SUM(C4:C15)</f>
        <v>2899438</v>
      </c>
      <c r="D16" s="26">
        <f>SUM(D4:D15)</f>
        <v>2899438</v>
      </c>
    </row>
    <row r="17" spans="1:255" ht="15" x14ac:dyDescent="0.25">
      <c r="A17" s="4"/>
      <c r="B17" s="25"/>
      <c r="C17" s="23"/>
      <c r="D17" s="23"/>
    </row>
    <row r="18" spans="1:255" ht="15" x14ac:dyDescent="0.25">
      <c r="A18" s="5" t="s">
        <v>15</v>
      </c>
      <c r="B18" s="25">
        <v>2680452</v>
      </c>
      <c r="C18" s="33">
        <f>2921996+886094+212984</f>
        <v>4021074</v>
      </c>
      <c r="D18" s="33">
        <f>2921996+886094+212984</f>
        <v>4021074</v>
      </c>
    </row>
    <row r="19" spans="1:255" ht="15" x14ac:dyDescent="0.25">
      <c r="A19" s="5" t="s">
        <v>4</v>
      </c>
      <c r="B19" s="25">
        <v>390780</v>
      </c>
      <c r="C19" s="33">
        <v>623802</v>
      </c>
      <c r="D19" s="33">
        <v>623802</v>
      </c>
    </row>
    <row r="20" spans="1:255" ht="15" x14ac:dyDescent="0.25">
      <c r="A20" s="5" t="s">
        <v>16</v>
      </c>
      <c r="B20" s="25">
        <v>866922</v>
      </c>
      <c r="C20" s="33">
        <f>128570+78177+30488</f>
        <v>237235</v>
      </c>
      <c r="D20" s="33">
        <f>128570+78177+30488</f>
        <v>237235</v>
      </c>
    </row>
    <row r="21" spans="1:255" ht="30" x14ac:dyDescent="0.25">
      <c r="A21" s="6" t="s">
        <v>17</v>
      </c>
      <c r="B21" s="32">
        <v>993148</v>
      </c>
      <c r="C21" s="34">
        <v>1352721</v>
      </c>
      <c r="D21" s="37">
        <v>2109000</v>
      </c>
    </row>
    <row r="22" spans="1:255" s="8" customFormat="1" ht="11.25" hidden="1" x14ac:dyDescent="0.2">
      <c r="A22" s="7" t="s">
        <v>18</v>
      </c>
      <c r="B22" s="27"/>
      <c r="C22" s="35">
        <v>0</v>
      </c>
      <c r="D22" s="35">
        <v>0</v>
      </c>
      <c r="IU22" s="9"/>
    </row>
    <row r="23" spans="1:255" ht="15" x14ac:dyDescent="0.25">
      <c r="A23" s="5" t="s">
        <v>19</v>
      </c>
      <c r="B23" s="25">
        <v>825934</v>
      </c>
      <c r="C23" s="33">
        <f>212096+81332+9594</f>
        <v>303022</v>
      </c>
      <c r="D23" s="33">
        <f>212096+81332+9594</f>
        <v>303022</v>
      </c>
    </row>
    <row r="24" spans="1:255" ht="15" x14ac:dyDescent="0.25">
      <c r="A24" s="5" t="s">
        <v>9</v>
      </c>
      <c r="B24" s="25">
        <v>14045</v>
      </c>
      <c r="C24" s="33"/>
      <c r="D24" s="33"/>
    </row>
    <row r="25" spans="1:255" ht="15" x14ac:dyDescent="0.25">
      <c r="A25" s="5" t="s">
        <v>20</v>
      </c>
      <c r="B25" s="25">
        <v>412099</v>
      </c>
      <c r="C25" s="33">
        <v>927666</v>
      </c>
      <c r="D25" s="33">
        <v>927666</v>
      </c>
    </row>
    <row r="26" spans="1:255" ht="15" x14ac:dyDescent="0.25">
      <c r="A26" s="5" t="s">
        <v>10</v>
      </c>
      <c r="B26" s="25">
        <v>196966</v>
      </c>
      <c r="C26" s="33">
        <v>554999</v>
      </c>
      <c r="D26" s="33">
        <v>554999</v>
      </c>
    </row>
    <row r="27" spans="1:255" ht="15" x14ac:dyDescent="0.25">
      <c r="A27" s="5" t="s">
        <v>21</v>
      </c>
      <c r="B27" s="25">
        <v>415574</v>
      </c>
      <c r="C27" s="33">
        <v>32208</v>
      </c>
      <c r="D27" s="33">
        <v>32208</v>
      </c>
    </row>
    <row r="28" spans="1:255" ht="15" x14ac:dyDescent="0.25">
      <c r="A28" s="5" t="s">
        <v>22</v>
      </c>
      <c r="B28" s="25">
        <v>772586</v>
      </c>
      <c r="C28" s="33">
        <f>54000+49943</f>
        <v>103943</v>
      </c>
      <c r="D28" s="33">
        <f>54000+49943</f>
        <v>103943</v>
      </c>
    </row>
    <row r="29" spans="1:255" ht="15" x14ac:dyDescent="0.25">
      <c r="A29" s="5" t="s">
        <v>23</v>
      </c>
      <c r="B29" s="25">
        <v>1597830</v>
      </c>
      <c r="C29" s="33">
        <f>1308813+6450+145278</f>
        <v>1460541</v>
      </c>
      <c r="D29" s="33">
        <f>1308813+6450+145278</f>
        <v>1460541</v>
      </c>
    </row>
    <row r="30" spans="1:255" ht="15" x14ac:dyDescent="0.25">
      <c r="A30" s="5" t="s">
        <v>24</v>
      </c>
      <c r="B30" s="25">
        <v>0</v>
      </c>
      <c r="C30" s="28"/>
      <c r="D30" s="28"/>
    </row>
    <row r="31" spans="1:255" ht="15" x14ac:dyDescent="0.25">
      <c r="A31" s="4" t="s">
        <v>25</v>
      </c>
      <c r="B31" s="29">
        <f>SUM(B18:B30)</f>
        <v>9166336</v>
      </c>
      <c r="C31" s="29">
        <f>SUM(C18:C30)</f>
        <v>9617211</v>
      </c>
      <c r="D31" s="29">
        <f>SUM(D18:D30)</f>
        <v>10373490</v>
      </c>
    </row>
    <row r="32" spans="1:255" ht="15" x14ac:dyDescent="0.25">
      <c r="A32" s="4"/>
      <c r="B32" s="25"/>
      <c r="C32" s="23"/>
      <c r="D32" s="23"/>
    </row>
    <row r="33" spans="1:4" ht="15" x14ac:dyDescent="0.25">
      <c r="A33" s="4" t="s">
        <v>26</v>
      </c>
      <c r="B33" s="25"/>
      <c r="C33" s="33"/>
      <c r="D33" s="23"/>
    </row>
    <row r="34" spans="1:4" ht="15" x14ac:dyDescent="0.25">
      <c r="A34" s="5" t="s">
        <v>27</v>
      </c>
      <c r="B34" s="25">
        <v>675932</v>
      </c>
      <c r="C34" s="33">
        <v>827781</v>
      </c>
      <c r="D34" s="33">
        <v>600000</v>
      </c>
    </row>
    <row r="35" spans="1:4" ht="15" x14ac:dyDescent="0.25">
      <c r="A35" s="5" t="s">
        <v>28</v>
      </c>
      <c r="B35" s="25">
        <v>667144</v>
      </c>
      <c r="C35" s="33">
        <v>1367182</v>
      </c>
      <c r="D35" s="33">
        <v>700000</v>
      </c>
    </row>
    <row r="36" spans="1:4" ht="15" x14ac:dyDescent="0.25">
      <c r="A36" s="5" t="s">
        <v>29</v>
      </c>
      <c r="B36" s="25">
        <v>0</v>
      </c>
      <c r="C36" s="33">
        <v>114802</v>
      </c>
      <c r="D36" s="33">
        <v>114802</v>
      </c>
    </row>
    <row r="37" spans="1:4" ht="15" x14ac:dyDescent="0.25">
      <c r="A37" s="5" t="s">
        <v>30</v>
      </c>
      <c r="B37" s="25">
        <v>0</v>
      </c>
      <c r="C37" s="33">
        <v>874063</v>
      </c>
      <c r="D37" s="33">
        <f>514083+30689+374291</f>
        <v>919063</v>
      </c>
    </row>
    <row r="38" spans="1:4" ht="15" x14ac:dyDescent="0.25">
      <c r="A38" s="5" t="s">
        <v>31</v>
      </c>
      <c r="B38" s="25">
        <v>0</v>
      </c>
      <c r="C38" s="33">
        <f>16354+4200+23327+18930+38582</f>
        <v>101393</v>
      </c>
      <c r="D38" s="33">
        <f>16354+4200+23327+18930+38582</f>
        <v>101393</v>
      </c>
    </row>
    <row r="39" spans="1:4" ht="15" x14ac:dyDescent="0.25">
      <c r="A39" s="5" t="s">
        <v>32</v>
      </c>
      <c r="B39" s="25">
        <v>0</v>
      </c>
      <c r="C39" s="33">
        <f>68432+6999</f>
        <v>75431</v>
      </c>
      <c r="D39" s="33">
        <f>68432+6999</f>
        <v>75431</v>
      </c>
    </row>
    <row r="40" spans="1:4" ht="15" x14ac:dyDescent="0.25">
      <c r="A40" s="5" t="s">
        <v>33</v>
      </c>
      <c r="B40" s="25">
        <v>240000</v>
      </c>
      <c r="C40" s="33">
        <v>0</v>
      </c>
      <c r="D40" s="33">
        <v>0</v>
      </c>
    </row>
    <row r="41" spans="1:4" ht="15" x14ac:dyDescent="0.25">
      <c r="A41" s="5" t="s">
        <v>34</v>
      </c>
      <c r="B41" s="25">
        <v>600000</v>
      </c>
      <c r="C41" s="33">
        <v>100000</v>
      </c>
      <c r="D41" s="33">
        <v>100000</v>
      </c>
    </row>
    <row r="42" spans="1:4" ht="15" x14ac:dyDescent="0.25">
      <c r="A42" s="5" t="s">
        <v>35</v>
      </c>
      <c r="B42" s="25">
        <v>0</v>
      </c>
      <c r="C42" s="33">
        <f>37988+50965</f>
        <v>88953</v>
      </c>
      <c r="D42" s="33">
        <f>37988+50965</f>
        <v>88953</v>
      </c>
    </row>
    <row r="43" spans="1:4" ht="15" x14ac:dyDescent="0.25">
      <c r="A43" s="5" t="s">
        <v>36</v>
      </c>
      <c r="B43" s="25">
        <v>0</v>
      </c>
      <c r="C43" s="33">
        <f>106680+76200</f>
        <v>182880</v>
      </c>
      <c r="D43" s="33">
        <f>106680+76200</f>
        <v>182880</v>
      </c>
    </row>
    <row r="44" spans="1:4" ht="15" x14ac:dyDescent="0.25">
      <c r="A44" s="5" t="s">
        <v>37</v>
      </c>
      <c r="B44" s="25">
        <v>0</v>
      </c>
      <c r="C44" s="23"/>
      <c r="D44" s="23"/>
    </row>
    <row r="45" spans="1:4" ht="15" x14ac:dyDescent="0.25">
      <c r="A45" s="4" t="s">
        <v>38</v>
      </c>
      <c r="B45" s="29">
        <f>SUM(B34:B41)</f>
        <v>2183076</v>
      </c>
      <c r="C45" s="29">
        <f>SUM(C34:C44)</f>
        <v>3732485</v>
      </c>
      <c r="D45" s="29">
        <f>SUM(D34:D44)</f>
        <v>2882522</v>
      </c>
    </row>
    <row r="46" spans="1:4" ht="15" x14ac:dyDescent="0.25">
      <c r="A46" s="4"/>
      <c r="B46" s="25"/>
      <c r="C46" s="23"/>
      <c r="D46" s="23"/>
    </row>
    <row r="47" spans="1:4" ht="15" x14ac:dyDescent="0.25">
      <c r="A47" s="4" t="s">
        <v>39</v>
      </c>
      <c r="B47" s="25"/>
      <c r="C47" s="23"/>
      <c r="D47" s="23"/>
    </row>
    <row r="48" spans="1:4" ht="15" x14ac:dyDescent="0.25">
      <c r="A48" s="5" t="s">
        <v>40</v>
      </c>
      <c r="B48" s="24">
        <v>396161</v>
      </c>
      <c r="C48" s="23">
        <v>0</v>
      </c>
      <c r="D48" s="46">
        <v>100000</v>
      </c>
    </row>
    <row r="49" spans="1:4" ht="15" x14ac:dyDescent="0.25">
      <c r="A49" s="4" t="s">
        <v>41</v>
      </c>
      <c r="B49" s="29">
        <f>SUM(B48)</f>
        <v>396161</v>
      </c>
      <c r="C49" s="29">
        <f>SUM(C48)</f>
        <v>0</v>
      </c>
      <c r="D49" s="29">
        <v>100000</v>
      </c>
    </row>
    <row r="50" spans="1:4" ht="15" x14ac:dyDescent="0.25">
      <c r="A50" s="4"/>
      <c r="B50" s="25"/>
      <c r="C50" s="23"/>
      <c r="D50" s="23"/>
    </row>
    <row r="51" spans="1:4" ht="15" x14ac:dyDescent="0.25">
      <c r="A51" s="4" t="s">
        <v>42</v>
      </c>
      <c r="B51" s="25"/>
      <c r="C51" s="23"/>
      <c r="D51" s="23"/>
    </row>
    <row r="52" spans="1:4" ht="30" x14ac:dyDescent="0.25">
      <c r="A52" s="6" t="s">
        <v>43</v>
      </c>
      <c r="B52" s="32">
        <v>0</v>
      </c>
      <c r="C52" s="34">
        <f>25119+3149+147660+91440+268846+73829+16300+19576+22883+1758+194032+81232+1341120+15690+192131+87630+4800+116265-49791</f>
        <v>2653669</v>
      </c>
      <c r="D52" s="34">
        <f>25119+3149+147660+91440+268846+73829+16300+19576+22883+1758+194032+81232+1341120+15690+192131+87630+4800+116265-49791</f>
        <v>2653669</v>
      </c>
    </row>
    <row r="53" spans="1:4" ht="15" x14ac:dyDescent="0.25">
      <c r="A53" s="6" t="s">
        <v>44</v>
      </c>
      <c r="B53" s="25">
        <v>382947</v>
      </c>
      <c r="C53" s="33">
        <f>987+49071</f>
        <v>50058</v>
      </c>
      <c r="D53" s="33">
        <f>987+49071</f>
        <v>50058</v>
      </c>
    </row>
    <row r="54" spans="1:4" ht="15" x14ac:dyDescent="0.25">
      <c r="A54" s="5" t="s">
        <v>45</v>
      </c>
      <c r="B54" s="25">
        <v>8561</v>
      </c>
      <c r="C54" s="33">
        <f>5000+1203+14100+1900+47600+5732</f>
        <v>75535</v>
      </c>
      <c r="D54" s="33">
        <f>5000+1203+14100+1900+47600+5732</f>
        <v>75535</v>
      </c>
    </row>
    <row r="55" spans="1:4" ht="15" x14ac:dyDescent="0.25">
      <c r="A55" s="5" t="s">
        <v>46</v>
      </c>
      <c r="B55" s="25">
        <v>0</v>
      </c>
      <c r="C55" s="33"/>
      <c r="D55" s="33"/>
    </row>
    <row r="56" spans="1:4" ht="15" x14ac:dyDescent="0.25">
      <c r="A56" s="5" t="s">
        <v>47</v>
      </c>
      <c r="B56" s="25">
        <v>45463</v>
      </c>
      <c r="C56" s="33">
        <f>855+10200+8400+2646+6193</f>
        <v>28294</v>
      </c>
      <c r="D56" s="33">
        <f>855+10200+8400+2646+6193</f>
        <v>28294</v>
      </c>
    </row>
    <row r="57" spans="1:4" ht="15" x14ac:dyDescent="0.25">
      <c r="A57" s="4" t="s">
        <v>48</v>
      </c>
      <c r="B57" s="29">
        <f>SUM(B52:B56)</f>
        <v>436971</v>
      </c>
      <c r="C57" s="29">
        <f>SUM(C52:C56)</f>
        <v>2807556</v>
      </c>
      <c r="D57" s="29">
        <f>SUM(D52:D56)</f>
        <v>2807556</v>
      </c>
    </row>
    <row r="58" spans="1:4" ht="15" x14ac:dyDescent="0.25">
      <c r="A58" s="5"/>
      <c r="B58" s="25"/>
      <c r="C58" s="23"/>
      <c r="D58" s="23"/>
    </row>
    <row r="59" spans="1:4" ht="15" x14ac:dyDescent="0.25">
      <c r="A59" s="4" t="s">
        <v>49</v>
      </c>
      <c r="B59" s="25">
        <v>45472396</v>
      </c>
      <c r="C59" s="33">
        <v>42158611</v>
      </c>
      <c r="D59" s="33">
        <v>49870076</v>
      </c>
    </row>
    <row r="60" spans="1:4" ht="15" x14ac:dyDescent="0.25">
      <c r="A60" s="4" t="s">
        <v>50</v>
      </c>
      <c r="B60" s="25">
        <v>2176116</v>
      </c>
      <c r="C60" s="33">
        <v>3044871</v>
      </c>
      <c r="D60" s="33">
        <v>2448172</v>
      </c>
    </row>
    <row r="61" spans="1:4" ht="15" x14ac:dyDescent="0.25">
      <c r="A61" s="4" t="s">
        <v>51</v>
      </c>
      <c r="B61" s="25">
        <v>0</v>
      </c>
      <c r="C61" s="33">
        <v>0</v>
      </c>
      <c r="D61" s="33">
        <v>0</v>
      </c>
    </row>
    <row r="62" spans="1:4" ht="15" x14ac:dyDescent="0.25">
      <c r="A62" s="4" t="s">
        <v>52</v>
      </c>
      <c r="B62" s="24">
        <f>(10234+2520+5108)*12</f>
        <v>214344</v>
      </c>
      <c r="C62" s="33">
        <f>114261+10234</f>
        <v>124495</v>
      </c>
      <c r="D62" s="33">
        <f>114261+10234</f>
        <v>124495</v>
      </c>
    </row>
    <row r="63" spans="1:4" ht="15" x14ac:dyDescent="0.25">
      <c r="A63" s="4" t="s">
        <v>53</v>
      </c>
      <c r="B63" s="25">
        <f>115000*12</f>
        <v>1380000</v>
      </c>
      <c r="C63" s="33">
        <f>782151+336045</f>
        <v>1118196</v>
      </c>
      <c r="D63" s="33">
        <v>1200000</v>
      </c>
    </row>
    <row r="64" spans="1:4" ht="30" x14ac:dyDescent="0.25">
      <c r="A64" s="10" t="s">
        <v>54</v>
      </c>
      <c r="B64" s="32">
        <v>0</v>
      </c>
      <c r="C64" s="34">
        <f>83000+12200+60960</f>
        <v>156160</v>
      </c>
      <c r="D64" s="34">
        <f>83000+12200+60960</f>
        <v>156160</v>
      </c>
    </row>
    <row r="65" spans="1:255" ht="15" x14ac:dyDescent="0.25">
      <c r="A65" s="11"/>
      <c r="B65" s="39">
        <f>SUM(B59:B64)</f>
        <v>49242856</v>
      </c>
      <c r="C65" s="40">
        <f>SUM(C59:C64)</f>
        <v>46602333</v>
      </c>
      <c r="D65" s="40">
        <f>SUM(D59:D64)</f>
        <v>53798903</v>
      </c>
    </row>
    <row r="67" spans="1:255" ht="18.75" x14ac:dyDescent="0.3">
      <c r="A67" s="12" t="s">
        <v>58</v>
      </c>
      <c r="B67" s="13">
        <f>SUM(B65,B57,B49,B45,B31,B16)</f>
        <v>66716451</v>
      </c>
      <c r="C67" s="13">
        <f>SUM(C65,C57,C49,C45,C31,C16)</f>
        <v>65659023</v>
      </c>
      <c r="D67" s="38">
        <f>SUM(D65,D57,D49,D45,D31,D16)</f>
        <v>72861909</v>
      </c>
    </row>
    <row r="68" spans="1:255" ht="15" x14ac:dyDescent="0.2">
      <c r="C68" s="43"/>
    </row>
    <row r="69" spans="1:255" x14ac:dyDescent="0.2">
      <c r="C69" s="15"/>
      <c r="D69" s="14"/>
    </row>
    <row r="70" spans="1:255" ht="15.75" x14ac:dyDescent="0.25">
      <c r="A70" s="42" t="s">
        <v>59</v>
      </c>
      <c r="B70" s="42">
        <f>SUM(B67:B68)</f>
        <v>66716451</v>
      </c>
      <c r="C70" s="45">
        <f>SUM(C67:C68)</f>
        <v>65659023</v>
      </c>
    </row>
    <row r="71" spans="1:255" s="16" customFormat="1" ht="15" x14ac:dyDescent="0.25">
      <c r="C71" s="17"/>
      <c r="IU71" s="18"/>
    </row>
    <row r="73" spans="1:255" s="16" customFormat="1" ht="15" x14ac:dyDescent="0.25">
      <c r="C73" s="19"/>
      <c r="IU73" s="18"/>
    </row>
    <row r="75" spans="1:255" ht="18" x14ac:dyDescent="0.25">
      <c r="A75" s="42"/>
      <c r="C75" s="41"/>
    </row>
    <row r="78" spans="1:255" s="16" customFormat="1" ht="15" x14ac:dyDescent="0.25">
      <c r="IU78" s="18"/>
    </row>
    <row r="79" spans="1:255" x14ac:dyDescent="0.2">
      <c r="C79" s="15"/>
    </row>
    <row r="80" spans="1:255" x14ac:dyDescent="0.2">
      <c r="C80" s="15"/>
    </row>
    <row r="81" spans="1:255" x14ac:dyDescent="0.2">
      <c r="C81" s="15"/>
    </row>
    <row r="82" spans="1:255" x14ac:dyDescent="0.2">
      <c r="C82" s="15"/>
    </row>
    <row r="83" spans="1:255" x14ac:dyDescent="0.2">
      <c r="C83" s="15"/>
    </row>
    <row r="84" spans="1:255" x14ac:dyDescent="0.2">
      <c r="C84" s="15"/>
    </row>
    <row r="85" spans="1:255" x14ac:dyDescent="0.2">
      <c r="C85" s="15"/>
    </row>
    <row r="86" spans="1:255" x14ac:dyDescent="0.2">
      <c r="C86" s="15"/>
    </row>
    <row r="87" spans="1:255" s="16" customFormat="1" ht="15" x14ac:dyDescent="0.25">
      <c r="C87" s="19"/>
      <c r="IU87" s="18"/>
    </row>
    <row r="88" spans="1:255" x14ac:dyDescent="0.2">
      <c r="C88" s="15"/>
    </row>
    <row r="89" spans="1:255" x14ac:dyDescent="0.2">
      <c r="C89" s="15"/>
    </row>
    <row r="90" spans="1:255" x14ac:dyDescent="0.2">
      <c r="C90" s="15"/>
    </row>
    <row r="91" spans="1:255" x14ac:dyDescent="0.2">
      <c r="C91" s="15"/>
    </row>
    <row r="92" spans="1:255" x14ac:dyDescent="0.2">
      <c r="C92" s="15"/>
    </row>
    <row r="93" spans="1:255" x14ac:dyDescent="0.2">
      <c r="C93" s="15"/>
    </row>
    <row r="94" spans="1:255" x14ac:dyDescent="0.2">
      <c r="C94" s="15"/>
    </row>
    <row r="95" spans="1:255" x14ac:dyDescent="0.2">
      <c r="C95" s="15"/>
    </row>
    <row r="96" spans="1:255" s="16" customFormat="1" ht="15" x14ac:dyDescent="0.25">
      <c r="A96" s="20"/>
      <c r="C96" s="19"/>
      <c r="IU96" s="18"/>
    </row>
    <row r="141" spans="1:3" x14ac:dyDescent="0.2">
      <c r="A141" s="30"/>
      <c r="B141" s="30"/>
      <c r="C141" s="30"/>
    </row>
    <row r="142" spans="1:3" x14ac:dyDescent="0.2">
      <c r="A142" s="30"/>
      <c r="B142" s="30"/>
      <c r="C142" s="30"/>
    </row>
    <row r="143" spans="1:3" x14ac:dyDescent="0.2">
      <c r="A143" s="30"/>
      <c r="B143" s="30"/>
      <c r="C143" s="30"/>
    </row>
    <row r="144" spans="1:3" x14ac:dyDescent="0.2">
      <c r="A144" s="30"/>
      <c r="B144" s="30"/>
      <c r="C144" s="30"/>
    </row>
    <row r="145" spans="1:3" x14ac:dyDescent="0.2">
      <c r="A145" s="30"/>
      <c r="B145" s="30"/>
      <c r="C145" s="30"/>
    </row>
    <row r="146" spans="1:3" x14ac:dyDescent="0.2">
      <c r="A146" s="30"/>
      <c r="B146" s="30"/>
      <c r="C146" s="30"/>
    </row>
    <row r="147" spans="1:3" x14ac:dyDescent="0.2">
      <c r="A147" s="30"/>
      <c r="B147" s="30"/>
      <c r="C147" s="30"/>
    </row>
    <row r="148" spans="1:3" x14ac:dyDescent="0.2">
      <c r="A148" s="30"/>
      <c r="B148" s="30"/>
      <c r="C148" s="30"/>
    </row>
    <row r="149" spans="1:3" x14ac:dyDescent="0.2">
      <c r="A149" s="30"/>
      <c r="B149" s="30"/>
      <c r="C149" s="30"/>
    </row>
    <row r="150" spans="1:3" x14ac:dyDescent="0.2">
      <c r="A150" s="30"/>
      <c r="B150" s="30"/>
      <c r="C150" s="30"/>
    </row>
    <row r="151" spans="1:3" x14ac:dyDescent="0.2">
      <c r="A151" s="30"/>
      <c r="B151" s="30"/>
      <c r="C151" s="30"/>
    </row>
    <row r="152" spans="1:3" x14ac:dyDescent="0.2">
      <c r="A152" s="30"/>
      <c r="B152" s="30"/>
      <c r="C152" s="30"/>
    </row>
    <row r="153" spans="1:3" x14ac:dyDescent="0.2">
      <c r="A153" s="30"/>
      <c r="B153" s="30"/>
      <c r="C153" s="30"/>
    </row>
    <row r="154" spans="1:3" x14ac:dyDescent="0.2">
      <c r="A154" s="30"/>
      <c r="B154" s="30"/>
      <c r="C154" s="30"/>
    </row>
    <row r="155" spans="1:3" x14ac:dyDescent="0.2">
      <c r="A155" s="30"/>
      <c r="B155" s="30"/>
      <c r="C155" s="30"/>
    </row>
    <row r="156" spans="1:3" x14ac:dyDescent="0.2">
      <c r="A156" s="30"/>
      <c r="B156" s="30"/>
      <c r="C156" s="30"/>
    </row>
    <row r="157" spans="1:3" x14ac:dyDescent="0.2">
      <c r="A157" s="30"/>
      <c r="B157" s="30"/>
      <c r="C157" s="30"/>
    </row>
    <row r="158" spans="1:3" x14ac:dyDescent="0.2">
      <c r="A158" s="30"/>
      <c r="B158" s="30"/>
      <c r="C158" s="30"/>
    </row>
    <row r="159" spans="1:3" x14ac:dyDescent="0.2">
      <c r="A159" s="30"/>
      <c r="B159" s="30"/>
      <c r="C159" s="30"/>
    </row>
    <row r="160" spans="1:3" x14ac:dyDescent="0.2">
      <c r="A160" s="30"/>
      <c r="B160" s="30"/>
      <c r="C160" s="30"/>
    </row>
    <row r="161" spans="1:3" x14ac:dyDescent="0.2">
      <c r="A161" s="30"/>
      <c r="B161" s="30"/>
      <c r="C161" s="30"/>
    </row>
    <row r="162" spans="1:3" x14ac:dyDescent="0.2">
      <c r="A162" s="30"/>
      <c r="B162" s="30"/>
      <c r="C162" s="30"/>
    </row>
    <row r="163" spans="1:3" x14ac:dyDescent="0.2">
      <c r="A163" s="30"/>
      <c r="B163" s="30"/>
      <c r="C163" s="30"/>
    </row>
    <row r="164" spans="1:3" x14ac:dyDescent="0.2">
      <c r="A164" s="30"/>
      <c r="B164" s="30"/>
      <c r="C164" s="30"/>
    </row>
    <row r="165" spans="1:3" x14ac:dyDescent="0.2">
      <c r="A165" s="30"/>
      <c r="B165" s="30"/>
      <c r="C165" s="30"/>
    </row>
    <row r="166" spans="1:3" x14ac:dyDescent="0.2">
      <c r="A166" s="30"/>
      <c r="B166" s="30"/>
      <c r="C166" s="30"/>
    </row>
    <row r="167" spans="1:3" x14ac:dyDescent="0.2">
      <c r="A167" s="30"/>
      <c r="B167" s="30"/>
      <c r="C167" s="30"/>
    </row>
    <row r="168" spans="1:3" x14ac:dyDescent="0.2">
      <c r="A168" s="30"/>
      <c r="B168" s="30"/>
      <c r="C168" s="30"/>
    </row>
    <row r="169" spans="1:3" x14ac:dyDescent="0.2">
      <c r="A169" s="30"/>
      <c r="B169" s="30"/>
      <c r="C169" s="30"/>
    </row>
    <row r="170" spans="1:3" x14ac:dyDescent="0.2">
      <c r="A170" s="30"/>
      <c r="B170" s="30"/>
      <c r="C170" s="30"/>
    </row>
    <row r="171" spans="1:3" x14ac:dyDescent="0.2">
      <c r="A171" s="30"/>
      <c r="B171" s="30"/>
      <c r="C171" s="30"/>
    </row>
    <row r="172" spans="1:3" x14ac:dyDescent="0.2">
      <c r="A172" s="30"/>
      <c r="B172" s="30"/>
      <c r="C172" s="30"/>
    </row>
    <row r="173" spans="1:3" x14ac:dyDescent="0.2">
      <c r="A173" s="30"/>
      <c r="B173" s="30"/>
      <c r="C173" s="30"/>
    </row>
    <row r="174" spans="1:3" x14ac:dyDescent="0.2">
      <c r="A174" s="30"/>
      <c r="B174" s="30"/>
      <c r="C174" s="30"/>
    </row>
    <row r="175" spans="1:3" x14ac:dyDescent="0.2">
      <c r="A175" s="30"/>
      <c r="B175" s="30"/>
      <c r="C175" s="30"/>
    </row>
    <row r="176" spans="1:3" x14ac:dyDescent="0.2">
      <c r="A176" s="30"/>
      <c r="B176" s="30"/>
      <c r="C176" s="30"/>
    </row>
    <row r="177" spans="1:3" x14ac:dyDescent="0.2">
      <c r="A177" s="30"/>
      <c r="B177" s="30"/>
      <c r="C177" s="30"/>
    </row>
    <row r="178" spans="1:3" x14ac:dyDescent="0.2">
      <c r="A178" s="30"/>
      <c r="B178" s="30"/>
      <c r="C178" s="30"/>
    </row>
    <row r="179" spans="1:3" x14ac:dyDescent="0.2">
      <c r="A179" s="30"/>
      <c r="B179" s="30"/>
      <c r="C179" s="30"/>
    </row>
    <row r="180" spans="1:3" x14ac:dyDescent="0.2">
      <c r="A180" s="30"/>
      <c r="B180" s="30"/>
      <c r="C180" s="30"/>
    </row>
    <row r="181" spans="1:3" x14ac:dyDescent="0.2">
      <c r="A181" s="30"/>
      <c r="B181" s="30"/>
      <c r="C181" s="30"/>
    </row>
    <row r="182" spans="1:3" x14ac:dyDescent="0.2">
      <c r="A182" s="30"/>
      <c r="B182" s="30"/>
      <c r="C182" s="30"/>
    </row>
    <row r="183" spans="1:3" x14ac:dyDescent="0.2">
      <c r="A183" s="30"/>
      <c r="B183" s="30"/>
      <c r="C183" s="30"/>
    </row>
    <row r="184" spans="1:3" x14ac:dyDescent="0.2">
      <c r="A184" s="30"/>
      <c r="B184" s="30"/>
      <c r="C184" s="30"/>
    </row>
    <row r="185" spans="1:3" x14ac:dyDescent="0.2">
      <c r="A185" s="30"/>
      <c r="B185" s="30"/>
      <c r="C185" s="30"/>
    </row>
    <row r="186" spans="1:3" x14ac:dyDescent="0.2">
      <c r="A186" s="30"/>
      <c r="B186" s="30"/>
      <c r="C186" s="30"/>
    </row>
    <row r="187" spans="1:3" x14ac:dyDescent="0.2">
      <c r="A187" s="30"/>
      <c r="B187" s="30"/>
      <c r="C187" s="30"/>
    </row>
    <row r="188" spans="1:3" x14ac:dyDescent="0.2">
      <c r="A188" s="30"/>
      <c r="B188" s="30"/>
      <c r="C188" s="30"/>
    </row>
    <row r="189" spans="1:3" x14ac:dyDescent="0.2">
      <c r="A189" s="30"/>
      <c r="B189" s="30"/>
      <c r="C189" s="30"/>
    </row>
    <row r="190" spans="1:3" x14ac:dyDescent="0.2">
      <c r="A190" s="30"/>
      <c r="B190" s="30"/>
      <c r="C190" s="30"/>
    </row>
    <row r="191" spans="1:3" x14ac:dyDescent="0.2">
      <c r="A191" s="30"/>
      <c r="B191" s="30"/>
      <c r="C191" s="30"/>
    </row>
    <row r="192" spans="1:3" x14ac:dyDescent="0.2">
      <c r="A192" s="30"/>
      <c r="B192" s="30"/>
      <c r="C192" s="30"/>
    </row>
    <row r="193" spans="1:3" x14ac:dyDescent="0.2">
      <c r="A193" s="30"/>
      <c r="B193" s="30"/>
      <c r="C193" s="30"/>
    </row>
    <row r="194" spans="1:3" x14ac:dyDescent="0.2">
      <c r="A194" s="30"/>
      <c r="B194" s="30"/>
      <c r="C194" s="30"/>
    </row>
    <row r="195" spans="1:3" x14ac:dyDescent="0.2">
      <c r="A195" s="30"/>
      <c r="B195" s="30"/>
      <c r="C195" s="30"/>
    </row>
    <row r="196" spans="1:3" x14ac:dyDescent="0.2">
      <c r="A196" s="30"/>
      <c r="B196" s="30"/>
      <c r="C196" s="30"/>
    </row>
    <row r="197" spans="1:3" x14ac:dyDescent="0.2">
      <c r="A197" s="30"/>
      <c r="B197" s="30"/>
      <c r="C197" s="30"/>
    </row>
    <row r="198" spans="1:3" x14ac:dyDescent="0.2">
      <c r="A198" s="30"/>
      <c r="B198" s="30"/>
      <c r="C198" s="30"/>
    </row>
    <row r="199" spans="1:3" x14ac:dyDescent="0.2">
      <c r="A199" s="30"/>
      <c r="B199" s="30"/>
      <c r="C199" s="30"/>
    </row>
    <row r="200" spans="1:3" x14ac:dyDescent="0.2">
      <c r="A200" s="30"/>
      <c r="B200" s="30"/>
      <c r="C200" s="30"/>
    </row>
    <row r="201" spans="1:3" x14ac:dyDescent="0.2">
      <c r="A201" s="30"/>
      <c r="B201" s="30"/>
      <c r="C201" s="30"/>
    </row>
    <row r="202" spans="1:3" x14ac:dyDescent="0.2">
      <c r="A202" s="30"/>
      <c r="B202" s="30"/>
      <c r="C202" s="30"/>
    </row>
    <row r="203" spans="1:3" x14ac:dyDescent="0.2">
      <c r="A203" s="30"/>
      <c r="B203" s="30"/>
      <c r="C203" s="30"/>
    </row>
    <row r="204" spans="1:3" x14ac:dyDescent="0.2">
      <c r="A204" s="30"/>
      <c r="B204" s="30"/>
      <c r="C204" s="30"/>
    </row>
    <row r="205" spans="1:3" x14ac:dyDescent="0.2">
      <c r="A205" s="30"/>
      <c r="B205" s="30"/>
      <c r="C205" s="30"/>
    </row>
    <row r="206" spans="1:3" x14ac:dyDescent="0.2">
      <c r="A206" s="30"/>
      <c r="B206" s="30"/>
      <c r="C206" s="30"/>
    </row>
    <row r="207" spans="1:3" x14ac:dyDescent="0.2">
      <c r="A207" s="30"/>
      <c r="B207" s="30"/>
      <c r="C207" s="30"/>
    </row>
    <row r="208" spans="1:3" x14ac:dyDescent="0.2">
      <c r="A208" s="30"/>
      <c r="B208" s="30"/>
      <c r="C208" s="30"/>
    </row>
    <row r="209" spans="1:3" x14ac:dyDescent="0.2">
      <c r="A209" s="30"/>
      <c r="B209" s="30"/>
      <c r="C209" s="30"/>
    </row>
    <row r="210" spans="1:3" x14ac:dyDescent="0.2">
      <c r="A210" s="30"/>
      <c r="B210" s="30"/>
      <c r="C210" s="30"/>
    </row>
    <row r="211" spans="1:3" x14ac:dyDescent="0.2">
      <c r="A211" s="30"/>
      <c r="B211" s="30"/>
      <c r="C211" s="30"/>
    </row>
    <row r="212" spans="1:3" x14ac:dyDescent="0.2">
      <c r="A212" s="30"/>
      <c r="B212" s="30"/>
      <c r="C212" s="30"/>
    </row>
    <row r="213" spans="1:3" x14ac:dyDescent="0.2">
      <c r="A213" s="30"/>
      <c r="B213" s="30"/>
      <c r="C213" s="30"/>
    </row>
    <row r="214" spans="1:3" x14ac:dyDescent="0.2">
      <c r="A214" s="30"/>
      <c r="B214" s="30"/>
      <c r="C214" s="30"/>
    </row>
    <row r="215" spans="1:3" x14ac:dyDescent="0.2">
      <c r="A215" s="30"/>
      <c r="B215" s="30"/>
      <c r="C215" s="30"/>
    </row>
    <row r="216" spans="1:3" x14ac:dyDescent="0.2">
      <c r="A216" s="30"/>
      <c r="B216" s="30"/>
      <c r="C216" s="30"/>
    </row>
    <row r="217" spans="1:3" x14ac:dyDescent="0.2">
      <c r="A217" s="30"/>
      <c r="B217" s="30"/>
      <c r="C217" s="30"/>
    </row>
    <row r="218" spans="1:3" x14ac:dyDescent="0.2">
      <c r="A218" s="30"/>
      <c r="B218" s="30"/>
      <c r="C218" s="30"/>
    </row>
    <row r="219" spans="1:3" x14ac:dyDescent="0.2">
      <c r="A219" s="30"/>
      <c r="B219" s="30"/>
      <c r="C219" s="30"/>
    </row>
    <row r="220" spans="1:3" x14ac:dyDescent="0.2">
      <c r="A220" s="30"/>
      <c r="B220" s="30"/>
      <c r="C220" s="30"/>
    </row>
    <row r="221" spans="1:3" x14ac:dyDescent="0.2">
      <c r="A221" s="30"/>
      <c r="B221" s="30"/>
      <c r="C221" s="30"/>
    </row>
    <row r="222" spans="1:3" x14ac:dyDescent="0.2">
      <c r="A222" s="30"/>
      <c r="B222" s="30"/>
      <c r="C222" s="30"/>
    </row>
    <row r="223" spans="1:3" x14ac:dyDescent="0.2">
      <c r="A223" s="30"/>
      <c r="B223" s="30"/>
      <c r="C223" s="30"/>
    </row>
    <row r="224" spans="1:3" x14ac:dyDescent="0.2">
      <c r="A224" s="30"/>
      <c r="B224" s="30"/>
      <c r="C224" s="30"/>
    </row>
    <row r="225" spans="1:3" x14ac:dyDescent="0.2">
      <c r="A225" s="30"/>
      <c r="B225" s="30"/>
      <c r="C225" s="30"/>
    </row>
    <row r="226" spans="1:3" x14ac:dyDescent="0.2">
      <c r="A226" s="30"/>
      <c r="B226" s="30"/>
      <c r="C226" s="30"/>
    </row>
    <row r="227" spans="1:3" x14ac:dyDescent="0.2">
      <c r="A227" s="30"/>
      <c r="B227" s="30"/>
      <c r="C227" s="30"/>
    </row>
    <row r="228" spans="1:3" x14ac:dyDescent="0.2">
      <c r="A228" s="30"/>
      <c r="B228" s="30"/>
      <c r="C228" s="30"/>
    </row>
    <row r="229" spans="1:3" x14ac:dyDescent="0.2">
      <c r="A229" s="30"/>
      <c r="B229" s="30"/>
      <c r="C229" s="30"/>
    </row>
    <row r="230" spans="1:3" x14ac:dyDescent="0.2">
      <c r="A230" s="30"/>
      <c r="B230" s="30"/>
      <c r="C230" s="30"/>
    </row>
    <row r="231" spans="1:3" x14ac:dyDescent="0.2">
      <c r="A231" s="30"/>
      <c r="B231" s="30"/>
      <c r="C231" s="30"/>
    </row>
    <row r="232" spans="1:3" x14ac:dyDescent="0.2">
      <c r="A232" s="30"/>
      <c r="B232" s="30"/>
      <c r="C232" s="30"/>
    </row>
    <row r="233" spans="1:3" x14ac:dyDescent="0.2">
      <c r="A233" s="30"/>
      <c r="B233" s="30"/>
      <c r="C233" s="30"/>
    </row>
    <row r="234" spans="1:3" x14ac:dyDescent="0.2">
      <c r="A234" s="30"/>
      <c r="B234" s="30"/>
      <c r="C234" s="30"/>
    </row>
    <row r="235" spans="1:3" x14ac:dyDescent="0.2">
      <c r="A235" s="30"/>
      <c r="B235" s="30"/>
      <c r="C235" s="30"/>
    </row>
    <row r="236" spans="1:3" x14ac:dyDescent="0.2">
      <c r="A236" s="30"/>
      <c r="B236" s="30"/>
      <c r="C236" s="30"/>
    </row>
    <row r="237" spans="1:3" x14ac:dyDescent="0.2">
      <c r="A237" s="30"/>
      <c r="B237" s="30"/>
      <c r="C237" s="30"/>
    </row>
    <row r="238" spans="1:3" x14ac:dyDescent="0.2">
      <c r="A238" s="30"/>
      <c r="B238" s="30"/>
      <c r="C238" s="30"/>
    </row>
    <row r="239" spans="1:3" x14ac:dyDescent="0.2">
      <c r="A239" s="30"/>
      <c r="B239" s="30"/>
      <c r="C239" s="30"/>
    </row>
    <row r="240" spans="1:3" x14ac:dyDescent="0.2">
      <c r="A240" s="30"/>
      <c r="B240" s="30"/>
      <c r="C240" s="30"/>
    </row>
    <row r="241" spans="1:3" x14ac:dyDescent="0.2">
      <c r="A241" s="30"/>
      <c r="B241" s="30"/>
      <c r="C241" s="30"/>
    </row>
    <row r="242" spans="1:3" x14ac:dyDescent="0.2">
      <c r="A242" s="30"/>
      <c r="B242" s="30"/>
      <c r="C242" s="30"/>
    </row>
    <row r="243" spans="1:3" x14ac:dyDescent="0.2">
      <c r="A243" s="30"/>
      <c r="B243" s="30"/>
      <c r="C243" s="30"/>
    </row>
    <row r="244" spans="1:3" x14ac:dyDescent="0.2">
      <c r="A244" s="30"/>
      <c r="B244" s="30"/>
      <c r="C244" s="30"/>
    </row>
    <row r="245" spans="1:3" x14ac:dyDescent="0.2">
      <c r="A245" s="30"/>
      <c r="B245" s="30"/>
      <c r="C245" s="30"/>
    </row>
    <row r="246" spans="1:3" x14ac:dyDescent="0.2">
      <c r="A246" s="30"/>
      <c r="B246" s="30"/>
      <c r="C246" s="30"/>
    </row>
    <row r="247" spans="1:3" x14ac:dyDescent="0.2">
      <c r="A247" s="30"/>
      <c r="B247" s="30"/>
      <c r="C247" s="30"/>
    </row>
    <row r="248" spans="1:3" x14ac:dyDescent="0.2">
      <c r="A248" s="30"/>
      <c r="B248" s="30"/>
      <c r="C248" s="30"/>
    </row>
    <row r="249" spans="1:3" x14ac:dyDescent="0.2">
      <c r="A249" s="30"/>
      <c r="B249" s="30"/>
      <c r="C249" s="30"/>
    </row>
    <row r="250" spans="1:3" x14ac:dyDescent="0.2">
      <c r="A250" s="30"/>
      <c r="B250" s="30"/>
      <c r="C250" s="30"/>
    </row>
    <row r="251" spans="1:3" x14ac:dyDescent="0.2">
      <c r="A251" s="30"/>
      <c r="B251" s="30"/>
      <c r="C251" s="30"/>
    </row>
    <row r="252" spans="1:3" x14ac:dyDescent="0.2">
      <c r="A252" s="30"/>
      <c r="B252" s="30"/>
      <c r="C252" s="30"/>
    </row>
    <row r="253" spans="1:3" x14ac:dyDescent="0.2">
      <c r="A253" s="30"/>
      <c r="B253" s="30"/>
      <c r="C253" s="30"/>
    </row>
    <row r="254" spans="1:3" x14ac:dyDescent="0.2">
      <c r="A254" s="30"/>
      <c r="B254" s="30"/>
      <c r="C254" s="30"/>
    </row>
  </sheetData>
  <mergeCells count="1">
    <mergeCell ref="A1:D1"/>
  </mergeCells>
  <printOptions horizontalCentered="1"/>
  <pageMargins left="0.70866141732283472" right="0.70866141732283472" top="0.55118110236220474" bottom="0.55118110236220474" header="0.51181102362204722" footer="0.31496062992125984"/>
  <pageSetup paperSize="9" scale="65" firstPageNumber="0" orientation="portrait" r:id="rId1"/>
  <headerFooter>
    <oddFooter>&amp;L&amp;"Calibri,Normál"&amp;11 4.melléklet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4.25" x14ac:dyDescent="0.2"/>
  <cols>
    <col min="1" max="257" width="11.14062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4.25" x14ac:dyDescent="0.2"/>
  <cols>
    <col min="1" max="257" width="11.14062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Gábor</dc:creator>
  <cp:lastModifiedBy>User</cp:lastModifiedBy>
  <cp:revision>0</cp:revision>
  <cp:lastPrinted>2018-03-21T09:17:29Z</cp:lastPrinted>
  <dcterms:created xsi:type="dcterms:W3CDTF">2018-01-15T11:01:33Z</dcterms:created>
  <dcterms:modified xsi:type="dcterms:W3CDTF">2018-05-17T06:20:59Z</dcterms:modified>
</cp:coreProperties>
</file>