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\2014_Martfű_munka\20141103_Martfű_e-mailek\2015\2015_09_Szeptember\20150923\beszámoló hulladék\"/>
    </mc:Choice>
  </mc:AlternateContent>
  <bookViews>
    <workbookView xWindow="0" yWindow="0" windowWidth="28800" windowHeight="11835" tabRatio="986" activeTab="1"/>
  </bookViews>
  <sheets>
    <sheet name="Ingatlan" sheetId="2" r:id="rId1"/>
    <sheet name="Cash Flow" sheetId="5" r:id="rId2"/>
  </sheets>
  <definedNames>
    <definedName name="_xlnm.Print_Area" localSheetId="0">Ingatlan!$A$1:$H$75</definedName>
  </definedNames>
  <calcPr calcId="152511"/>
</workbook>
</file>

<file path=xl/calcChain.xml><?xml version="1.0" encoding="utf-8"?>
<calcChain xmlns="http://schemas.openxmlformats.org/spreadsheetml/2006/main">
  <c r="E19" i="5" l="1"/>
  <c r="D35" i="5"/>
  <c r="C35" i="5"/>
  <c r="E13" i="5" l="1"/>
  <c r="D21" i="5"/>
  <c r="D23" i="5" s="1"/>
  <c r="D37" i="5" s="1"/>
  <c r="C21" i="5"/>
  <c r="C23" i="5" s="1"/>
  <c r="C37" i="5" s="1"/>
  <c r="E17" i="5"/>
  <c r="E18" i="5"/>
  <c r="E20" i="5"/>
  <c r="E26" i="5"/>
  <c r="E27" i="5"/>
  <c r="E28" i="5"/>
  <c r="E29" i="5"/>
  <c r="E30" i="5"/>
  <c r="E31" i="5"/>
  <c r="E32" i="5"/>
  <c r="E33" i="5"/>
  <c r="E34" i="5"/>
  <c r="E16" i="5"/>
  <c r="E35" i="5" l="1"/>
  <c r="E21" i="5"/>
  <c r="E23" i="5" s="1"/>
  <c r="E37" i="5" l="1"/>
  <c r="H78" i="2"/>
  <c r="H77" i="2"/>
  <c r="H72" i="2"/>
  <c r="H69" i="2"/>
  <c r="H70" i="2"/>
  <c r="H71" i="2"/>
  <c r="H68" i="2"/>
  <c r="H64" i="2"/>
  <c r="H57" i="2"/>
  <c r="H5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50" i="2"/>
  <c r="H51" i="2"/>
  <c r="H52" i="2"/>
  <c r="H33" i="2"/>
  <c r="H24" i="2"/>
  <c r="H25" i="2"/>
  <c r="H26" i="2"/>
  <c r="H27" i="2"/>
  <c r="H28" i="2"/>
  <c r="H23" i="2"/>
  <c r="H19" i="2"/>
  <c r="H10" i="2"/>
  <c r="H11" i="2"/>
  <c r="H14" i="2"/>
  <c r="H15" i="2"/>
  <c r="H6" i="2"/>
  <c r="H29" i="2" l="1"/>
  <c r="G78" i="2"/>
  <c r="G64" i="2"/>
  <c r="G77" i="2"/>
  <c r="G39" i="2"/>
  <c r="E54" i="2"/>
  <c r="D54" i="2"/>
  <c r="D30" i="2"/>
  <c r="D73" i="2"/>
  <c r="D61" i="2"/>
  <c r="D17" i="2"/>
  <c r="D20" i="2" s="1"/>
  <c r="D63" i="2" l="1"/>
  <c r="D74" i="2" s="1"/>
  <c r="D75" i="2" s="1"/>
  <c r="E17" i="2"/>
  <c r="G23" i="2"/>
  <c r="G24" i="2"/>
  <c r="G25" i="2"/>
  <c r="G26" i="2"/>
  <c r="G27" i="2"/>
  <c r="G28" i="2"/>
  <c r="G29" i="2"/>
  <c r="G33" i="2"/>
  <c r="G34" i="2"/>
  <c r="G35" i="2"/>
  <c r="G36" i="2"/>
  <c r="G37" i="2"/>
  <c r="G38" i="2"/>
  <c r="G40" i="2"/>
  <c r="G41" i="2"/>
  <c r="G42" i="2"/>
  <c r="G43" i="2"/>
  <c r="G44" i="2"/>
  <c r="G45" i="2"/>
  <c r="G46" i="2"/>
  <c r="G47" i="2"/>
  <c r="G48" i="2"/>
  <c r="G50" i="2"/>
  <c r="G51" i="2"/>
  <c r="G52" i="2"/>
  <c r="G53" i="2"/>
  <c r="G57" i="2"/>
  <c r="G58" i="2"/>
  <c r="G59" i="2"/>
  <c r="G60" i="2"/>
  <c r="G10" i="2"/>
  <c r="G11" i="2"/>
  <c r="G14" i="2"/>
  <c r="G15" i="2"/>
  <c r="G19" i="2"/>
  <c r="G6" i="2"/>
  <c r="G69" i="2"/>
  <c r="G70" i="2"/>
  <c r="G71" i="2"/>
  <c r="G72" i="2"/>
  <c r="G68" i="2"/>
  <c r="F73" i="2" l="1"/>
  <c r="H73" i="2" s="1"/>
  <c r="E73" i="2"/>
  <c r="G73" i="2"/>
  <c r="F61" i="2"/>
  <c r="H61" i="2" s="1"/>
  <c r="E61" i="2"/>
  <c r="F49" i="2"/>
  <c r="F30" i="2"/>
  <c r="F17" i="2"/>
  <c r="F20" i="2" l="1"/>
  <c r="H20" i="2" s="1"/>
  <c r="H17" i="2"/>
  <c r="G30" i="2"/>
  <c r="H30" i="2"/>
  <c r="H49" i="2"/>
  <c r="F54" i="2"/>
  <c r="H54" i="2" s="1"/>
  <c r="G49" i="2"/>
  <c r="G54" i="2" s="1"/>
  <c r="G61" i="2"/>
  <c r="G17" i="2"/>
  <c r="E20" i="2"/>
  <c r="F63" i="2" l="1"/>
  <c r="E63" i="2"/>
  <c r="E74" i="2" s="1"/>
  <c r="E75" i="2" s="1"/>
  <c r="G20" i="2"/>
  <c r="G63" i="2" s="1"/>
  <c r="G74" i="2" s="1"/>
  <c r="F74" i="2" l="1"/>
  <c r="H63" i="2"/>
  <c r="F75" i="2" l="1"/>
  <c r="H74" i="2"/>
  <c r="H75" i="2" l="1"/>
  <c r="G75" i="2"/>
</calcChain>
</file>

<file path=xl/sharedStrings.xml><?xml version="1.0" encoding="utf-8"?>
<sst xmlns="http://schemas.openxmlformats.org/spreadsheetml/2006/main" count="105" uniqueCount="101">
  <si>
    <t>Különbözet</t>
  </si>
  <si>
    <t>Különféle szolgáltatások</t>
  </si>
  <si>
    <t>Gázenergia</t>
  </si>
  <si>
    <t>Villamosenergia</t>
  </si>
  <si>
    <t>Víz- és csatorna</t>
  </si>
  <si>
    <t>Pénzügyi tanácsadás</t>
  </si>
  <si>
    <t>Számlavezetési díj</t>
  </si>
  <si>
    <t>Postaköltség</t>
  </si>
  <si>
    <t>Telefonköltség</t>
  </si>
  <si>
    <t>Tűzoltókészülékek karbantartása</t>
  </si>
  <si>
    <t>Gépek, berendezések karbantartása</t>
  </si>
  <si>
    <t>Étkezési utalvány</t>
  </si>
  <si>
    <t>Foglalkoztatás E.Ü.</t>
  </si>
  <si>
    <t>Csekk rendelés</t>
  </si>
  <si>
    <t>Anyagbeszerzés, épület karbantartás</t>
  </si>
  <si>
    <t>Tisztítószer</t>
  </si>
  <si>
    <t>Irodaszer, nyomtatvány</t>
  </si>
  <si>
    <t>Munkaruha</t>
  </si>
  <si>
    <t>Összesen</t>
  </si>
  <si>
    <t>Mindösszesen:</t>
  </si>
  <si>
    <t>KÖLTSÉGHELYEK kiadások</t>
  </si>
  <si>
    <t>Féléves terv</t>
  </si>
  <si>
    <t>Rendszeres személyi juttatás</t>
  </si>
  <si>
    <t>1. Alapilletmény</t>
  </si>
  <si>
    <t>Bér  (2 fő+ 1 tervezett mérlegképes könyvelő)</t>
  </si>
  <si>
    <t>2. Személyhez kapcs. Ktg.tér és hjár.</t>
  </si>
  <si>
    <t>Személyhez kapcs. Ktg.tér és hjár. Összesen</t>
  </si>
  <si>
    <t>3. Külső személyi juttatás</t>
  </si>
  <si>
    <t>Állományba nem tartozó megbízási díja</t>
  </si>
  <si>
    <t>összesen</t>
  </si>
  <si>
    <t>Személyi juttatások összesen</t>
  </si>
  <si>
    <t>Munkáltatót terhelő járulékok</t>
  </si>
  <si>
    <t>Intézm.üzem.fennt.kiadások</t>
  </si>
  <si>
    <t>vízmelegítő Munkácsy út 85.</t>
  </si>
  <si>
    <t>mosogatótálca Munkácsy út 85.</t>
  </si>
  <si>
    <t>számítástechnikai eszközök iroda</t>
  </si>
  <si>
    <t>összesen:</t>
  </si>
  <si>
    <t>Hulladékszállítás</t>
  </si>
  <si>
    <t>Közös költségek (bérlakások)</t>
  </si>
  <si>
    <t>Thermálfűtés rásegítés</t>
  </si>
  <si>
    <t>Jogi tanácsadás/ képviselet</t>
  </si>
  <si>
    <t>Internet / kábel Tv.</t>
  </si>
  <si>
    <t>Tűz és munkavédelem</t>
  </si>
  <si>
    <t>Távfelügyelet , riasztó</t>
  </si>
  <si>
    <t>Rovar és rágcsálóírtás</t>
  </si>
  <si>
    <t>Különféle dologi kiadások</t>
  </si>
  <si>
    <t>Belföldi kiküldetés</t>
  </si>
  <si>
    <t>Egyéb üzemeltetési ktg.</t>
  </si>
  <si>
    <t>Káres. és kés. Kamat</t>
  </si>
  <si>
    <t>hatósági díjak</t>
  </si>
  <si>
    <t>kiszámlázott lakbér</t>
  </si>
  <si>
    <t>bérleti díj</t>
  </si>
  <si>
    <t>továbbszámlázott gáz</t>
  </si>
  <si>
    <t>továbbszámlázott telefon</t>
  </si>
  <si>
    <t>csekk díj</t>
  </si>
  <si>
    <t>Tőkepótlásból fedezve</t>
  </si>
  <si>
    <t>Tény adatok</t>
  </si>
  <si>
    <t>Személyi jellegű ráfordítások összesen</t>
  </si>
  <si>
    <t>Számlázott bevételek összesen:</t>
  </si>
  <si>
    <t>Bevételek és kiadások különbözete</t>
  </si>
  <si>
    <t>Könyvelés, könyvvizsgálat</t>
  </si>
  <si>
    <t>Tervezett bevételek</t>
  </si>
  <si>
    <t>Éves terv</t>
  </si>
  <si>
    <t>Program vásárlás</t>
  </si>
  <si>
    <t>ÁFA befizetési különbözet</t>
  </si>
  <si>
    <t>Adósságkezelési többletbevétel</t>
  </si>
  <si>
    <t>ebből: önkormányzati támogatás</t>
  </si>
  <si>
    <t>Teljesítés %</t>
  </si>
  <si>
    <t>Féléves        terv</t>
  </si>
  <si>
    <t>Kiszámlázás tény</t>
  </si>
  <si>
    <t>1.</t>
  </si>
  <si>
    <t>2.</t>
  </si>
  <si>
    <t>3.</t>
  </si>
  <si>
    <t>4.</t>
  </si>
  <si>
    <t>3/1</t>
  </si>
  <si>
    <t>Teljesítés  éves tervhez  %</t>
  </si>
  <si>
    <t xml:space="preserve"> - bérleti dij</t>
  </si>
  <si>
    <t xml:space="preserve"> - egyéb bevétel (kamat)</t>
  </si>
  <si>
    <t>Összes bevétel</t>
  </si>
  <si>
    <t>Összes pénzkészlet</t>
  </si>
  <si>
    <t>Kiadások</t>
  </si>
  <si>
    <t xml:space="preserve"> - munkabér</t>
  </si>
  <si>
    <t xml:space="preserve"> - TB és járulékok</t>
  </si>
  <si>
    <t xml:space="preserve"> - könyvvizsgálat,szakértői dijak</t>
  </si>
  <si>
    <t xml:space="preserve"> - egyéb ktgek</t>
  </si>
  <si>
    <t xml:space="preserve"> - kártérítések</t>
  </si>
  <si>
    <t xml:space="preserve"> - Befizetett áfa</t>
  </si>
  <si>
    <t>Összes kiadás</t>
  </si>
  <si>
    <t xml:space="preserve"> - anyag jell. (víz-gáz, villany)</t>
  </si>
  <si>
    <t xml:space="preserve"> - adók,szja</t>
  </si>
  <si>
    <t>Nyitó pénzeszköz 2015. január 01.</t>
  </si>
  <si>
    <t>Záró pénzkészlet 2015. június 30.</t>
  </si>
  <si>
    <t>Bank</t>
  </si>
  <si>
    <t>Pénztár</t>
  </si>
  <si>
    <t xml:space="preserve"> - átvezetés bankszámláról</t>
  </si>
  <si>
    <t xml:space="preserve"> - káreseménnyel kapcs. Bevétel</t>
  </si>
  <si>
    <t xml:space="preserve"> - önkormányzattól kapott támogatás</t>
  </si>
  <si>
    <t xml:space="preserve"> - bankköltség</t>
  </si>
  <si>
    <t>Adatok: eFT</t>
  </si>
  <si>
    <t>Cash Flow Ingatlan Ágazat</t>
  </si>
  <si>
    <t xml:space="preserve">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</si>
</sst>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&quot;   &quot;"/>
    <numFmt numFmtId="165" formatCode="0&quot; Ft&quot;"/>
    <numFmt numFmtId="166" formatCode="#,##0\ [$Ft-40E];[Red]\-#,##0\ [$Ft-40E]"/>
    <numFmt numFmtId="167" formatCode="#,##0\ &quot;Ft&quot;"/>
  </numFmts>
  <fonts count="14" x14ac:knownFonts="1">
    <font>
      <sz val="11"/>
      <color rgb="FF000000"/>
      <name val="Calibri"/>
      <family val="2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MS Sans Serif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2"/>
      <color rgb="FF000000"/>
      <name val="Calibri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66"/>
        <bgColor rgb="FFFFFF00"/>
      </patternFill>
    </fill>
    <fill>
      <patternFill patternType="solid">
        <fgColor rgb="FF99FF66"/>
        <bgColor rgb="FF99FFFF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/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double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Border="0" applyProtection="0"/>
    <xf numFmtId="9" fontId="8" fillId="0" borderId="0" applyFont="0" applyFill="0" applyBorder="0" applyAlignment="0" applyProtection="0"/>
  </cellStyleXfs>
  <cellXfs count="125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165" fontId="2" fillId="0" borderId="2" xfId="0" applyNumberFormat="1" applyFont="1" applyBorder="1"/>
    <xf numFmtId="165" fontId="2" fillId="0" borderId="2" xfId="1" applyNumberFormat="1" applyFont="1" applyBorder="1" applyAlignment="1" applyProtection="1"/>
    <xf numFmtId="165" fontId="3" fillId="0" borderId="2" xfId="1" applyNumberFormat="1" applyFont="1" applyBorder="1" applyAlignment="1" applyProtection="1"/>
    <xf numFmtId="165" fontId="3" fillId="0" borderId="2" xfId="0" applyNumberFormat="1" applyFont="1" applyBorder="1"/>
    <xf numFmtId="165" fontId="2" fillId="0" borderId="2" xfId="1" applyNumberFormat="1" applyFont="1" applyBorder="1" applyAlignment="1" applyProtection="1">
      <alignment horizontal="center" vertical="center" wrapText="1"/>
    </xf>
    <xf numFmtId="165" fontId="2" fillId="0" borderId="1" xfId="0" applyNumberFormat="1" applyFont="1" applyBorder="1"/>
    <xf numFmtId="0" fontId="2" fillId="0" borderId="1" xfId="0" applyFont="1" applyBorder="1"/>
    <xf numFmtId="0" fontId="3" fillId="0" borderId="5" xfId="0" applyFont="1" applyBorder="1"/>
    <xf numFmtId="165" fontId="2" fillId="0" borderId="1" xfId="1" applyNumberFormat="1" applyFont="1" applyBorder="1" applyAlignment="1" applyProtection="1"/>
    <xf numFmtId="165" fontId="3" fillId="0" borderId="5" xfId="1" applyNumberFormat="1" applyFont="1" applyBorder="1" applyAlignment="1" applyProtection="1"/>
    <xf numFmtId="165" fontId="3" fillId="0" borderId="5" xfId="0" applyNumberFormat="1" applyFont="1" applyBorder="1"/>
    <xf numFmtId="165" fontId="2" fillId="0" borderId="6" xfId="0" applyNumberFormat="1" applyFont="1" applyBorder="1"/>
    <xf numFmtId="0" fontId="3" fillId="0" borderId="6" xfId="0" applyFont="1" applyBorder="1"/>
    <xf numFmtId="165" fontId="3" fillId="0" borderId="1" xfId="0" applyNumberFormat="1" applyFont="1" applyBorder="1"/>
    <xf numFmtId="165" fontId="2" fillId="0" borderId="8" xfId="0" applyNumberFormat="1" applyFont="1" applyBorder="1"/>
    <xf numFmtId="0" fontId="2" fillId="0" borderId="8" xfId="0" applyFont="1" applyBorder="1"/>
    <xf numFmtId="165" fontId="3" fillId="0" borderId="3" xfId="0" applyNumberFormat="1" applyFont="1" applyBorder="1"/>
    <xf numFmtId="0" fontId="3" fillId="0" borderId="9" xfId="0" applyFont="1" applyBorder="1"/>
    <xf numFmtId="165" fontId="2" fillId="0" borderId="10" xfId="0" applyNumberFormat="1" applyFont="1" applyBorder="1"/>
    <xf numFmtId="0" fontId="2" fillId="0" borderId="10" xfId="0" applyFont="1" applyBorder="1"/>
    <xf numFmtId="165" fontId="3" fillId="0" borderId="1" xfId="1" applyNumberFormat="1" applyFont="1" applyBorder="1" applyAlignment="1" applyProtection="1"/>
    <xf numFmtId="165" fontId="3" fillId="0" borderId="3" xfId="1" applyNumberFormat="1" applyFont="1" applyBorder="1" applyAlignment="1" applyProtection="1"/>
    <xf numFmtId="165" fontId="2" fillId="0" borderId="9" xfId="1" applyNumberFormat="1" applyFont="1" applyBorder="1" applyAlignment="1" applyProtection="1"/>
    <xf numFmtId="165" fontId="2" fillId="0" borderId="3" xfId="1" applyNumberFormat="1" applyFont="1" applyBorder="1" applyAlignment="1" applyProtection="1"/>
    <xf numFmtId="165" fontId="2" fillId="0" borderId="9" xfId="0" applyNumberFormat="1" applyFont="1" applyBorder="1"/>
    <xf numFmtId="0" fontId="2" fillId="0" borderId="9" xfId="0" applyFont="1" applyBorder="1"/>
    <xf numFmtId="0" fontId="2" fillId="0" borderId="12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166" fontId="6" fillId="0" borderId="2" xfId="0" applyNumberFormat="1" applyFont="1" applyBorder="1"/>
    <xf numFmtId="166" fontId="6" fillId="0" borderId="5" xfId="0" applyNumberFormat="1" applyFont="1" applyBorder="1"/>
    <xf numFmtId="166" fontId="6" fillId="0" borderId="1" xfId="0" applyNumberFormat="1" applyFont="1" applyBorder="1"/>
    <xf numFmtId="166" fontId="6" fillId="0" borderId="3" xfId="0" applyNumberFormat="1" applyFont="1" applyBorder="1"/>
    <xf numFmtId="166" fontId="6" fillId="0" borderId="9" xfId="0" applyNumberFormat="1" applyFont="1" applyBorder="1"/>
    <xf numFmtId="166" fontId="5" fillId="2" borderId="9" xfId="0" applyNumberFormat="1" applyFont="1" applyFill="1" applyBorder="1"/>
    <xf numFmtId="166" fontId="5" fillId="3" borderId="1" xfId="0" applyNumberFormat="1" applyFont="1" applyFill="1" applyBorder="1"/>
    <xf numFmtId="166" fontId="5" fillId="2" borderId="1" xfId="0" applyNumberFormat="1" applyFont="1" applyFill="1" applyBorder="1"/>
    <xf numFmtId="164" fontId="6" fillId="0" borderId="0" xfId="0" applyNumberFormat="1" applyFont="1" applyBorder="1"/>
    <xf numFmtId="166" fontId="6" fillId="0" borderId="6" xfId="0" applyNumberFormat="1" applyFont="1" applyBorder="1"/>
    <xf numFmtId="166" fontId="6" fillId="0" borderId="7" xfId="0" applyNumberFormat="1" applyFont="1" applyBorder="1"/>
    <xf numFmtId="166" fontId="5" fillId="4" borderId="8" xfId="0" applyNumberFormat="1" applyFont="1" applyFill="1" applyBorder="1"/>
    <xf numFmtId="166" fontId="5" fillId="0" borderId="2" xfId="0" applyNumberFormat="1" applyFont="1" applyBorder="1" applyAlignment="1">
      <alignment horizontal="center" wrapText="1"/>
    </xf>
    <xf numFmtId="166" fontId="5" fillId="4" borderId="10" xfId="0" applyNumberFormat="1" applyFont="1" applyFill="1" applyBorder="1"/>
    <xf numFmtId="166" fontId="5" fillId="4" borderId="12" xfId="0" applyNumberFormat="1" applyFont="1" applyFill="1" applyBorder="1"/>
    <xf numFmtId="165" fontId="3" fillId="0" borderId="9" xfId="0" applyNumberFormat="1" applyFont="1" applyFill="1" applyBorder="1"/>
    <xf numFmtId="0" fontId="6" fillId="0" borderId="11" xfId="0" applyFont="1" applyBorder="1"/>
    <xf numFmtId="166" fontId="6" fillId="0" borderId="11" xfId="0" applyNumberFormat="1" applyFont="1" applyBorder="1"/>
    <xf numFmtId="166" fontId="7" fillId="0" borderId="11" xfId="0" applyNumberFormat="1" applyFont="1" applyBorder="1"/>
    <xf numFmtId="165" fontId="2" fillId="0" borderId="13" xfId="1" applyNumberFormat="1" applyFont="1" applyBorder="1" applyAlignment="1" applyProtection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166" fontId="6" fillId="0" borderId="13" xfId="0" applyNumberFormat="1" applyFont="1" applyBorder="1"/>
    <xf numFmtId="166" fontId="6" fillId="0" borderId="16" xfId="0" applyNumberFormat="1" applyFont="1" applyBorder="1"/>
    <xf numFmtId="166" fontId="6" fillId="0" borderId="17" xfId="0" applyNumberFormat="1" applyFont="1" applyBorder="1"/>
    <xf numFmtId="166" fontId="6" fillId="0" borderId="18" xfId="0" applyNumberFormat="1" applyFont="1" applyBorder="1"/>
    <xf numFmtId="166" fontId="6" fillId="0" borderId="19" xfId="0" applyNumberFormat="1" applyFont="1" applyBorder="1"/>
    <xf numFmtId="166" fontId="5" fillId="5" borderId="19" xfId="0" applyNumberFormat="1" applyFont="1" applyFill="1" applyBorder="1"/>
    <xf numFmtId="166" fontId="6" fillId="5" borderId="17" xfId="0" applyNumberFormat="1" applyFont="1" applyFill="1" applyBorder="1"/>
    <xf numFmtId="166" fontId="5" fillId="3" borderId="17" xfId="0" applyNumberFormat="1" applyFont="1" applyFill="1" applyBorder="1"/>
    <xf numFmtId="166" fontId="5" fillId="4" borderId="20" xfId="0" applyNumberFormat="1" applyFont="1" applyFill="1" applyBorder="1"/>
    <xf numFmtId="166" fontId="5" fillId="0" borderId="13" xfId="0" applyNumberFormat="1" applyFont="1" applyBorder="1" applyAlignment="1">
      <alignment horizontal="center"/>
    </xf>
    <xf numFmtId="166" fontId="5" fillId="4" borderId="21" xfId="0" applyNumberFormat="1" applyFont="1" applyFill="1" applyBorder="1"/>
    <xf numFmtId="166" fontId="6" fillId="0" borderId="0" xfId="0" applyNumberFormat="1" applyFont="1" applyBorder="1" applyAlignment="1"/>
    <xf numFmtId="10" fontId="6" fillId="0" borderId="0" xfId="2" applyNumberFormat="1" applyFont="1" applyBorder="1" applyAlignment="1"/>
    <xf numFmtId="10" fontId="6" fillId="0" borderId="22" xfId="2" applyNumberFormat="1" applyFont="1" applyBorder="1" applyAlignment="1"/>
    <xf numFmtId="10" fontId="6" fillId="0" borderId="11" xfId="2" applyNumberFormat="1" applyFont="1" applyBorder="1" applyAlignment="1"/>
    <xf numFmtId="10" fontId="6" fillId="5" borderId="11" xfId="2" applyNumberFormat="1" applyFont="1" applyFill="1" applyBorder="1" applyAlignment="1"/>
    <xf numFmtId="10" fontId="6" fillId="5" borderId="0" xfId="2" applyNumberFormat="1" applyFont="1" applyFill="1" applyBorder="1" applyAlignment="1"/>
    <xf numFmtId="10" fontId="6" fillId="0" borderId="0" xfId="2" applyNumberFormat="1" applyFont="1" applyAlignment="1"/>
    <xf numFmtId="0" fontId="6" fillId="0" borderId="0" xfId="0" applyFont="1" applyAlignment="1"/>
    <xf numFmtId="10" fontId="6" fillId="0" borderId="23" xfId="2" applyNumberFormat="1" applyFont="1" applyBorder="1" applyAlignment="1"/>
    <xf numFmtId="10" fontId="6" fillId="6" borderId="24" xfId="2" applyNumberFormat="1" applyFont="1" applyFill="1" applyBorder="1" applyAlignment="1"/>
    <xf numFmtId="10" fontId="6" fillId="6" borderId="25" xfId="2" applyNumberFormat="1" applyFont="1" applyFill="1" applyBorder="1" applyAlignment="1"/>
    <xf numFmtId="165" fontId="5" fillId="0" borderId="15" xfId="1" applyNumberFormat="1" applyFont="1" applyBorder="1" applyAlignment="1" applyProtection="1">
      <alignment horizontal="center" vertical="center" wrapText="1"/>
    </xf>
    <xf numFmtId="165" fontId="5" fillId="0" borderId="2" xfId="1" applyNumberFormat="1" applyFont="1" applyBorder="1" applyAlignment="1" applyProtection="1">
      <alignment horizontal="center" vertical="center" wrapText="1"/>
    </xf>
    <xf numFmtId="10" fontId="5" fillId="0" borderId="0" xfId="2" applyNumberFormat="1" applyFont="1" applyBorder="1" applyAlignment="1"/>
    <xf numFmtId="166" fontId="5" fillId="5" borderId="17" xfId="0" applyNumberFormat="1" applyFont="1" applyFill="1" applyBorder="1"/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0" fontId="9" fillId="0" borderId="0" xfId="2" applyNumberFormat="1" applyFont="1" applyBorder="1" applyAlignment="1"/>
    <xf numFmtId="0" fontId="10" fillId="0" borderId="0" xfId="0" applyFont="1"/>
    <xf numFmtId="167" fontId="0" fillId="0" borderId="0" xfId="0" applyNumberFormat="1"/>
    <xf numFmtId="0" fontId="12" fillId="0" borderId="4" xfId="0" applyFont="1" applyBorder="1"/>
    <xf numFmtId="0" fontId="11" fillId="0" borderId="4" xfId="0" applyFont="1" applyBorder="1" applyAlignment="1">
      <alignment horizontal="center" vertical="center"/>
    </xf>
    <xf numFmtId="167" fontId="11" fillId="0" borderId="4" xfId="0" applyNumberFormat="1" applyFont="1" applyBorder="1" applyAlignment="1">
      <alignment horizontal="center" vertical="center"/>
    </xf>
    <xf numFmtId="167" fontId="2" fillId="0" borderId="4" xfId="0" applyNumberFormat="1" applyFont="1" applyBorder="1" applyAlignment="1">
      <alignment horizontal="center" vertical="center"/>
    </xf>
    <xf numFmtId="167" fontId="12" fillId="0" borderId="4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11" fillId="0" borderId="26" xfId="0" applyNumberFormat="1" applyFont="1" applyBorder="1" applyAlignment="1">
      <alignment horizontal="center" vertical="center"/>
    </xf>
    <xf numFmtId="167" fontId="2" fillId="0" borderId="26" xfId="0" applyNumberFormat="1" applyFont="1" applyBorder="1" applyAlignment="1">
      <alignment horizontal="center" vertical="center"/>
    </xf>
    <xf numFmtId="0" fontId="12" fillId="0" borderId="26" xfId="0" applyFont="1" applyBorder="1"/>
    <xf numFmtId="0" fontId="3" fillId="0" borderId="26" xfId="0" applyFont="1" applyBorder="1"/>
    <xf numFmtId="0" fontId="2" fillId="0" borderId="29" xfId="0" applyFont="1" applyBorder="1" applyAlignment="1">
      <alignment horizontal="center" vertical="center"/>
    </xf>
    <xf numFmtId="165" fontId="2" fillId="0" borderId="2" xfId="1" applyNumberFormat="1" applyFont="1" applyBorder="1" applyAlignment="1" applyProtection="1">
      <alignment horizontal="center" vertical="center" wrapText="1"/>
    </xf>
    <xf numFmtId="165" fontId="1" fillId="0" borderId="2" xfId="1" applyNumberFormat="1" applyFont="1" applyBorder="1" applyAlignment="1" applyProtection="1">
      <alignment horizontal="center" vertical="center" wrapText="1"/>
    </xf>
    <xf numFmtId="165" fontId="2" fillId="0" borderId="13" xfId="1" applyNumberFormat="1" applyFont="1" applyBorder="1" applyAlignment="1" applyProtection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2" fillId="0" borderId="27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3" fillId="0" borderId="30" xfId="0" applyFont="1" applyBorder="1" applyAlignment="1">
      <alignment horizontal="right"/>
    </xf>
    <xf numFmtId="0" fontId="13" fillId="0" borderId="23" xfId="0" applyFont="1" applyBorder="1" applyAlignment="1">
      <alignment horizontal="right"/>
    </xf>
    <xf numFmtId="0" fontId="13" fillId="0" borderId="31" xfId="0" applyFont="1" applyBorder="1" applyAlignment="1">
      <alignment horizontal="right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67" fontId="12" fillId="0" borderId="37" xfId="0" applyNumberFormat="1" applyFont="1" applyBorder="1" applyAlignment="1">
      <alignment horizontal="center" vertical="center"/>
    </xf>
    <xf numFmtId="167" fontId="12" fillId="0" borderId="12" xfId="0" applyNumberFormat="1" applyFont="1" applyBorder="1" applyAlignment="1">
      <alignment horizontal="center" vertical="center"/>
    </xf>
    <xf numFmtId="167" fontId="12" fillId="0" borderId="36" xfId="0" applyNumberFormat="1" applyFont="1" applyBorder="1" applyAlignment="1">
      <alignment horizontal="center" vertical="center"/>
    </xf>
    <xf numFmtId="167" fontId="12" fillId="0" borderId="38" xfId="0" applyNumberFormat="1" applyFont="1" applyBorder="1" applyAlignment="1">
      <alignment horizontal="center" vertical="center"/>
    </xf>
    <xf numFmtId="167" fontId="12" fillId="0" borderId="22" xfId="0" applyNumberFormat="1" applyFont="1" applyBorder="1" applyAlignment="1">
      <alignment horizontal="center" vertical="center"/>
    </xf>
    <xf numFmtId="167" fontId="12" fillId="0" borderId="39" xfId="0" applyNumberFormat="1" applyFont="1" applyBorder="1" applyAlignment="1">
      <alignment horizontal="center" vertical="center"/>
    </xf>
    <xf numFmtId="167" fontId="12" fillId="0" borderId="37" xfId="0" applyNumberFormat="1" applyFont="1" applyBorder="1" applyAlignment="1">
      <alignment horizontal="center"/>
    </xf>
    <xf numFmtId="167" fontId="12" fillId="0" borderId="12" xfId="0" applyNumberFormat="1" applyFont="1" applyBorder="1" applyAlignment="1">
      <alignment horizontal="center"/>
    </xf>
    <xf numFmtId="167" fontId="12" fillId="0" borderId="36" xfId="0" applyNumberFormat="1" applyFont="1" applyBorder="1" applyAlignment="1">
      <alignment horizontal="center"/>
    </xf>
    <xf numFmtId="167" fontId="12" fillId="0" borderId="38" xfId="0" applyNumberFormat="1" applyFont="1" applyBorder="1" applyAlignment="1">
      <alignment horizontal="center"/>
    </xf>
    <xf numFmtId="167" fontId="12" fillId="0" borderId="22" xfId="0" applyNumberFormat="1" applyFont="1" applyBorder="1" applyAlignment="1">
      <alignment horizontal="center"/>
    </xf>
    <xf numFmtId="167" fontId="12" fillId="0" borderId="39" xfId="0" applyNumberFormat="1" applyFont="1" applyBorder="1" applyAlignment="1">
      <alignment horizontal="center"/>
    </xf>
  </cellXfs>
  <cellStyles count="3">
    <cellStyle name="Magyarázó szöveg" xfId="1" builtinId="53" customBuiltin="1"/>
    <cellStyle name="Normál" xfId="0" builtinId="0"/>
    <cellStyle name="Százalék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66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zoomScaleNormal="100" zoomScaleSheetLayoutView="65" workbookViewId="0">
      <selection activeCell="J1" sqref="J1"/>
    </sheetView>
  </sheetViews>
  <sheetFormatPr defaultRowHeight="15.75" x14ac:dyDescent="0.25"/>
  <cols>
    <col min="1" max="2" width="8.5703125" style="32"/>
    <col min="3" max="3" width="30.7109375" style="32" customWidth="1"/>
    <col min="4" max="4" width="16.5703125" style="32" customWidth="1"/>
    <col min="5" max="7" width="15.7109375" style="32" customWidth="1"/>
    <col min="8" max="8" width="15.85546875" style="73" customWidth="1"/>
    <col min="9" max="9" width="8.5703125" style="32"/>
    <col min="10" max="10" width="21.140625" style="32" customWidth="1"/>
    <col min="11" max="1025" width="8.5703125" style="32"/>
    <col min="1026" max="16384" width="9.140625" style="32"/>
  </cols>
  <sheetData>
    <row r="1" spans="1:10" ht="44.25" customHeight="1" x14ac:dyDescent="0.25">
      <c r="A1" s="100" t="s">
        <v>20</v>
      </c>
      <c r="B1" s="101"/>
      <c r="C1" s="101"/>
      <c r="D1" s="77" t="s">
        <v>62</v>
      </c>
      <c r="E1" s="31" t="s">
        <v>21</v>
      </c>
      <c r="F1" s="31" t="s">
        <v>56</v>
      </c>
      <c r="G1" s="54" t="s">
        <v>0</v>
      </c>
      <c r="H1" s="82" t="s">
        <v>75</v>
      </c>
      <c r="J1" s="83"/>
    </row>
    <row r="2" spans="1:10" ht="25.5" customHeight="1" x14ac:dyDescent="0.25">
      <c r="A2" s="52"/>
      <c r="B2" s="53"/>
      <c r="C2" s="53"/>
      <c r="D2" s="77" t="s">
        <v>70</v>
      </c>
      <c r="E2" s="31" t="s">
        <v>71</v>
      </c>
      <c r="F2" s="31" t="s">
        <v>72</v>
      </c>
      <c r="G2" s="54" t="s">
        <v>73</v>
      </c>
      <c r="H2" s="81" t="s">
        <v>74</v>
      </c>
    </row>
    <row r="3" spans="1:10" ht="15.75" customHeight="1" x14ac:dyDescent="0.25">
      <c r="A3" s="4" t="s">
        <v>22</v>
      </c>
      <c r="B3" s="2"/>
      <c r="C3" s="2"/>
      <c r="D3" s="2"/>
      <c r="E3" s="33"/>
      <c r="F3" s="33"/>
      <c r="G3" s="55"/>
      <c r="H3" s="66"/>
    </row>
    <row r="4" spans="1:10" ht="15.75" customHeight="1" x14ac:dyDescent="0.25">
      <c r="A4" s="4"/>
      <c r="B4" s="2"/>
      <c r="C4" s="2"/>
      <c r="D4" s="2"/>
      <c r="E4" s="33"/>
      <c r="F4" s="33"/>
      <c r="G4" s="55"/>
      <c r="H4" s="66"/>
    </row>
    <row r="5" spans="1:10" ht="15.75" customHeight="1" x14ac:dyDescent="0.25">
      <c r="A5" s="5" t="s">
        <v>23</v>
      </c>
      <c r="B5" s="2"/>
      <c r="C5" s="2"/>
      <c r="D5" s="2"/>
      <c r="E5" s="33"/>
      <c r="F5" s="33"/>
      <c r="G5" s="55"/>
      <c r="H5" s="66"/>
    </row>
    <row r="6" spans="1:10" ht="15.75" customHeight="1" x14ac:dyDescent="0.25">
      <c r="A6" s="6" t="s">
        <v>24</v>
      </c>
      <c r="B6" s="2"/>
      <c r="C6" s="2"/>
      <c r="D6" s="33">
        <v>6510000</v>
      </c>
      <c r="E6" s="33">
        <v>3255000</v>
      </c>
      <c r="F6" s="33">
        <v>2678125</v>
      </c>
      <c r="G6" s="55">
        <f>F6-E6</f>
        <v>-576875</v>
      </c>
      <c r="H6" s="67">
        <f>F6/D6</f>
        <v>0.41138632872503839</v>
      </c>
    </row>
    <row r="7" spans="1:10" ht="15.75" customHeight="1" x14ac:dyDescent="0.25">
      <c r="A7" s="6"/>
      <c r="B7" s="2"/>
      <c r="C7" s="2"/>
      <c r="D7" s="2"/>
      <c r="E7" s="33"/>
      <c r="F7" s="33"/>
      <c r="G7" s="55"/>
      <c r="H7" s="67"/>
    </row>
    <row r="8" spans="1:10" ht="15.75" customHeight="1" x14ac:dyDescent="0.25">
      <c r="A8" s="6"/>
      <c r="B8" s="2"/>
      <c r="C8" s="2"/>
      <c r="D8" s="2"/>
      <c r="E8" s="33"/>
      <c r="F8" s="33"/>
      <c r="G8" s="55"/>
      <c r="H8" s="67"/>
    </row>
    <row r="9" spans="1:10" ht="15.75" customHeight="1" x14ac:dyDescent="0.25">
      <c r="A9" s="5" t="s">
        <v>25</v>
      </c>
      <c r="B9" s="2"/>
      <c r="C9" s="2"/>
      <c r="D9" s="2"/>
      <c r="E9" s="33"/>
      <c r="F9" s="33"/>
      <c r="G9" s="55"/>
      <c r="H9" s="67"/>
    </row>
    <row r="10" spans="1:10" ht="15.75" customHeight="1" x14ac:dyDescent="0.25">
      <c r="A10" s="13" t="s">
        <v>11</v>
      </c>
      <c r="B10" s="11"/>
      <c r="C10" s="11"/>
      <c r="D10" s="34">
        <v>280000</v>
      </c>
      <c r="E10" s="34">
        <v>140000</v>
      </c>
      <c r="F10" s="34">
        <v>96000</v>
      </c>
      <c r="G10" s="56">
        <f t="shared" ref="G10:G61" si="0">F10-E10</f>
        <v>-44000</v>
      </c>
      <c r="H10" s="68">
        <f t="shared" ref="H10:H17" si="1">F10/D10</f>
        <v>0.34285714285714286</v>
      </c>
    </row>
    <row r="11" spans="1:10" ht="15.75" customHeight="1" x14ac:dyDescent="0.25">
      <c r="A11" s="24" t="s">
        <v>26</v>
      </c>
      <c r="B11" s="1"/>
      <c r="C11" s="1"/>
      <c r="D11" s="35">
        <v>280000</v>
      </c>
      <c r="E11" s="35">
        <v>140000</v>
      </c>
      <c r="F11" s="35">
        <v>96000</v>
      </c>
      <c r="G11" s="57">
        <f t="shared" si="0"/>
        <v>-44000</v>
      </c>
      <c r="H11" s="67">
        <f t="shared" si="1"/>
        <v>0.34285714285714286</v>
      </c>
    </row>
    <row r="12" spans="1:10" ht="15.75" customHeight="1" x14ac:dyDescent="0.25">
      <c r="A12" s="6"/>
      <c r="B12" s="2"/>
      <c r="C12" s="2"/>
      <c r="D12" s="2"/>
      <c r="E12" s="33"/>
      <c r="F12" s="33"/>
      <c r="G12" s="55"/>
      <c r="H12" s="67"/>
    </row>
    <row r="13" spans="1:10" ht="15.75" customHeight="1" x14ac:dyDescent="0.25">
      <c r="A13" s="5" t="s">
        <v>27</v>
      </c>
      <c r="B13" s="2"/>
      <c r="C13" s="2"/>
      <c r="D13" s="2"/>
      <c r="E13" s="33"/>
      <c r="F13" s="33"/>
      <c r="G13" s="55"/>
      <c r="H13" s="67"/>
    </row>
    <row r="14" spans="1:10" ht="15.75" customHeight="1" x14ac:dyDescent="0.25">
      <c r="A14" s="13" t="s">
        <v>28</v>
      </c>
      <c r="B14" s="11"/>
      <c r="C14" s="11"/>
      <c r="D14" s="34">
        <v>76335</v>
      </c>
      <c r="E14" s="34">
        <v>38167.5</v>
      </c>
      <c r="F14" s="34">
        <v>217500</v>
      </c>
      <c r="G14" s="56">
        <f t="shared" si="0"/>
        <v>179332.5</v>
      </c>
      <c r="H14" s="68">
        <f t="shared" si="1"/>
        <v>2.8492827667518177</v>
      </c>
    </row>
    <row r="15" spans="1:10" ht="15.75" customHeight="1" x14ac:dyDescent="0.25">
      <c r="A15" s="24" t="s">
        <v>29</v>
      </c>
      <c r="B15" s="1"/>
      <c r="C15" s="1"/>
      <c r="D15" s="35">
        <v>76335</v>
      </c>
      <c r="E15" s="35">
        <v>38167.5</v>
      </c>
      <c r="F15" s="35">
        <v>217500</v>
      </c>
      <c r="G15" s="57">
        <f t="shared" si="0"/>
        <v>179332.5</v>
      </c>
      <c r="H15" s="67">
        <f t="shared" si="1"/>
        <v>2.8492827667518177</v>
      </c>
    </row>
    <row r="16" spans="1:10" ht="15.75" customHeight="1" x14ac:dyDescent="0.25">
      <c r="A16" s="25"/>
      <c r="B16" s="3"/>
      <c r="C16" s="3"/>
      <c r="D16" s="3"/>
      <c r="E16" s="36"/>
      <c r="F16" s="36"/>
      <c r="G16" s="58"/>
      <c r="H16" s="84"/>
    </row>
    <row r="17" spans="1:8" ht="15.75" customHeight="1" thickBot="1" x14ac:dyDescent="0.3">
      <c r="A17" s="26" t="s">
        <v>30</v>
      </c>
      <c r="B17" s="21"/>
      <c r="C17" s="21"/>
      <c r="D17" s="37">
        <f>SUM(D6,D10,D14)</f>
        <v>6866335</v>
      </c>
      <c r="E17" s="37">
        <f>SUM(E6,E10,E14)</f>
        <v>3433167.5</v>
      </c>
      <c r="F17" s="37">
        <f>SUM(F6,F10,F14)</f>
        <v>2991625</v>
      </c>
      <c r="G17" s="59">
        <f t="shared" si="0"/>
        <v>-441542.5</v>
      </c>
      <c r="H17" s="69">
        <f t="shared" si="1"/>
        <v>0.43569458816093304</v>
      </c>
    </row>
    <row r="18" spans="1:8" ht="15.75" customHeight="1" x14ac:dyDescent="0.25">
      <c r="A18" s="12"/>
      <c r="B18" s="1"/>
      <c r="C18" s="1"/>
      <c r="D18" s="1"/>
      <c r="E18" s="35"/>
      <c r="F18" s="35"/>
      <c r="G18" s="57"/>
      <c r="H18" s="67"/>
    </row>
    <row r="19" spans="1:8" ht="15.75" customHeight="1" x14ac:dyDescent="0.25">
      <c r="A19" s="27" t="s">
        <v>31</v>
      </c>
      <c r="B19" s="3"/>
      <c r="C19" s="3"/>
      <c r="D19" s="36">
        <v>1979921</v>
      </c>
      <c r="E19" s="36">
        <v>989960.5</v>
      </c>
      <c r="F19" s="36">
        <v>753946</v>
      </c>
      <c r="G19" s="58">
        <f t="shared" si="0"/>
        <v>-236014.5</v>
      </c>
      <c r="H19" s="67">
        <f>F19/D19</f>
        <v>0.38079600145662379</v>
      </c>
    </row>
    <row r="20" spans="1:8" ht="15.75" customHeight="1" thickBot="1" x14ac:dyDescent="0.3">
      <c r="A20" s="28" t="s">
        <v>57</v>
      </c>
      <c r="B20" s="29"/>
      <c r="C20" s="29"/>
      <c r="D20" s="38">
        <f>D17+D19</f>
        <v>8846256</v>
      </c>
      <c r="E20" s="38">
        <f>E17+E19</f>
        <v>4423128</v>
      </c>
      <c r="F20" s="38">
        <f>F17+F19</f>
        <v>3745571</v>
      </c>
      <c r="G20" s="60">
        <f t="shared" si="0"/>
        <v>-677557</v>
      </c>
      <c r="H20" s="70">
        <f>F20/D20</f>
        <v>0.42340748447704885</v>
      </c>
    </row>
    <row r="21" spans="1:8" ht="15.75" customHeight="1" x14ac:dyDescent="0.25">
      <c r="A21" s="17"/>
      <c r="B21" s="1"/>
      <c r="C21" s="1"/>
      <c r="D21" s="1"/>
      <c r="E21" s="35"/>
      <c r="F21" s="35"/>
      <c r="G21" s="57"/>
      <c r="H21" s="67"/>
    </row>
    <row r="22" spans="1:8" ht="15.75" customHeight="1" x14ac:dyDescent="0.25">
      <c r="A22" s="5" t="s">
        <v>32</v>
      </c>
      <c r="B22" s="2"/>
      <c r="C22" s="2"/>
      <c r="D22" s="2"/>
      <c r="E22" s="33"/>
      <c r="F22" s="33"/>
      <c r="G22" s="55"/>
      <c r="H22" s="67"/>
    </row>
    <row r="23" spans="1:8" ht="15.75" customHeight="1" x14ac:dyDescent="0.25">
      <c r="A23" s="6" t="s">
        <v>13</v>
      </c>
      <c r="B23" s="2"/>
      <c r="C23" s="2"/>
      <c r="D23" s="33">
        <v>11811</v>
      </c>
      <c r="E23" s="33">
        <v>5905.5</v>
      </c>
      <c r="F23" s="33">
        <v>8700</v>
      </c>
      <c r="G23" s="55">
        <f t="shared" si="0"/>
        <v>2794.5</v>
      </c>
      <c r="H23" s="67">
        <f>F23/D23</f>
        <v>0.73660147320294644</v>
      </c>
    </row>
    <row r="24" spans="1:8" ht="15.75" customHeight="1" x14ac:dyDescent="0.25">
      <c r="A24" s="6" t="s">
        <v>15</v>
      </c>
      <c r="B24" s="2"/>
      <c r="C24" s="2"/>
      <c r="D24" s="33">
        <v>122000</v>
      </c>
      <c r="E24" s="33">
        <v>61000</v>
      </c>
      <c r="F24" s="33">
        <v>14356</v>
      </c>
      <c r="G24" s="55">
        <f t="shared" si="0"/>
        <v>-46644</v>
      </c>
      <c r="H24" s="67">
        <f t="shared" ref="H24:H28" si="2">F24/D24</f>
        <v>0.11767213114754098</v>
      </c>
    </row>
    <row r="25" spans="1:8" ht="15.75" customHeight="1" x14ac:dyDescent="0.25">
      <c r="A25" s="6" t="s">
        <v>16</v>
      </c>
      <c r="B25" s="2"/>
      <c r="C25" s="2"/>
      <c r="D25" s="33">
        <v>136000</v>
      </c>
      <c r="E25" s="33">
        <v>68000</v>
      </c>
      <c r="F25" s="33">
        <v>19825</v>
      </c>
      <c r="G25" s="55">
        <f t="shared" si="0"/>
        <v>-48175</v>
      </c>
      <c r="H25" s="67">
        <f t="shared" si="2"/>
        <v>0.14577205882352942</v>
      </c>
    </row>
    <row r="26" spans="1:8" ht="15.75" customHeight="1" x14ac:dyDescent="0.25">
      <c r="A26" s="7" t="s">
        <v>33</v>
      </c>
      <c r="B26" s="2"/>
      <c r="C26" s="2"/>
      <c r="D26" s="33">
        <v>48031</v>
      </c>
      <c r="E26" s="33">
        <v>24015.5</v>
      </c>
      <c r="F26" s="33">
        <v>0</v>
      </c>
      <c r="G26" s="55">
        <f t="shared" si="0"/>
        <v>-24015.5</v>
      </c>
      <c r="H26" s="67">
        <f t="shared" si="2"/>
        <v>0</v>
      </c>
    </row>
    <row r="27" spans="1:8" ht="15.75" customHeight="1" x14ac:dyDescent="0.25">
      <c r="A27" s="7" t="s">
        <v>34</v>
      </c>
      <c r="B27" s="2"/>
      <c r="C27" s="2"/>
      <c r="D27" s="33">
        <v>16535</v>
      </c>
      <c r="E27" s="33">
        <v>8267.5</v>
      </c>
      <c r="F27" s="33">
        <v>0</v>
      </c>
      <c r="G27" s="55">
        <f t="shared" si="0"/>
        <v>-8267.5</v>
      </c>
      <c r="H27" s="67">
        <f t="shared" si="2"/>
        <v>0</v>
      </c>
    </row>
    <row r="28" spans="1:8" ht="15.75" customHeight="1" x14ac:dyDescent="0.25">
      <c r="A28" s="7" t="s">
        <v>35</v>
      </c>
      <c r="B28" s="2"/>
      <c r="C28" s="2"/>
      <c r="D28" s="33">
        <v>208661</v>
      </c>
      <c r="E28" s="33">
        <v>104330.5</v>
      </c>
      <c r="F28" s="33">
        <v>32835</v>
      </c>
      <c r="G28" s="55">
        <f t="shared" si="0"/>
        <v>-71495.5</v>
      </c>
      <c r="H28" s="67">
        <f t="shared" si="2"/>
        <v>0.15736050340025209</v>
      </c>
    </row>
    <row r="29" spans="1:8" ht="15.75" customHeight="1" x14ac:dyDescent="0.25">
      <c r="A29" s="13" t="s">
        <v>17</v>
      </c>
      <c r="B29" s="11"/>
      <c r="C29" s="11"/>
      <c r="D29" s="34">
        <v>11811</v>
      </c>
      <c r="E29" s="34">
        <v>5905.5118110236199</v>
      </c>
      <c r="F29" s="34">
        <v>0</v>
      </c>
      <c r="G29" s="56">
        <f t="shared" si="0"/>
        <v>-5905.5118110236199</v>
      </c>
      <c r="H29" s="68">
        <f t="shared" ref="H29:H54" si="3">F29/E29</f>
        <v>0</v>
      </c>
    </row>
    <row r="30" spans="1:8" ht="15.75" customHeight="1" x14ac:dyDescent="0.25">
      <c r="A30" s="12" t="s">
        <v>36</v>
      </c>
      <c r="B30" s="10"/>
      <c r="C30" s="10"/>
      <c r="D30" s="39">
        <f>SUM(D23:D29)</f>
        <v>554849</v>
      </c>
      <c r="E30" s="39">
        <v>277424.51181102399</v>
      </c>
      <c r="F30" s="40">
        <f>SUM(F23:F29)</f>
        <v>75716</v>
      </c>
      <c r="G30" s="61">
        <f t="shared" si="0"/>
        <v>-201708.51181102399</v>
      </c>
      <c r="H30" s="71">
        <f>F30/D30</f>
        <v>0.13646235282031688</v>
      </c>
    </row>
    <row r="31" spans="1:8" ht="15.75" customHeight="1" x14ac:dyDescent="0.25">
      <c r="A31" s="7"/>
      <c r="B31" s="2"/>
      <c r="C31" s="2"/>
      <c r="D31" s="2"/>
      <c r="E31" s="33"/>
      <c r="F31" s="33"/>
      <c r="G31" s="55"/>
      <c r="H31" s="67"/>
    </row>
    <row r="32" spans="1:8" ht="37.5" customHeight="1" x14ac:dyDescent="0.25">
      <c r="A32" s="98" t="s">
        <v>1</v>
      </c>
      <c r="B32" s="98"/>
      <c r="C32" s="98"/>
      <c r="D32" s="2"/>
      <c r="E32" s="33"/>
      <c r="F32" s="33"/>
      <c r="G32" s="55"/>
      <c r="H32" s="67"/>
    </row>
    <row r="33" spans="1:8" ht="15.75" customHeight="1" x14ac:dyDescent="0.25">
      <c r="A33" s="6" t="s">
        <v>2</v>
      </c>
      <c r="B33" s="2"/>
      <c r="C33" s="2"/>
      <c r="D33" s="33">
        <v>8708346</v>
      </c>
      <c r="E33" s="33">
        <v>4354172.75</v>
      </c>
      <c r="F33" s="33">
        <v>4404920</v>
      </c>
      <c r="G33" s="55">
        <f t="shared" si="0"/>
        <v>50747.25</v>
      </c>
      <c r="H33" s="67">
        <f>F33/D33</f>
        <v>0.50582739822234901</v>
      </c>
    </row>
    <row r="34" spans="1:8" ht="15.75" customHeight="1" x14ac:dyDescent="0.25">
      <c r="A34" s="6" t="s">
        <v>3</v>
      </c>
      <c r="B34" s="2"/>
      <c r="C34" s="2"/>
      <c r="D34" s="33">
        <v>3098899</v>
      </c>
      <c r="E34" s="33">
        <v>1549449.5</v>
      </c>
      <c r="F34" s="33">
        <v>1351331</v>
      </c>
      <c r="G34" s="55">
        <f t="shared" si="0"/>
        <v>-198118.5</v>
      </c>
      <c r="H34" s="67">
        <f t="shared" ref="H34:H52" si="4">F34/D34</f>
        <v>0.4360681003156282</v>
      </c>
    </row>
    <row r="35" spans="1:8" ht="15.75" customHeight="1" x14ac:dyDescent="0.25">
      <c r="A35" s="6" t="s">
        <v>4</v>
      </c>
      <c r="B35" s="2"/>
      <c r="C35" s="2"/>
      <c r="D35" s="33">
        <v>2621487</v>
      </c>
      <c r="E35" s="33">
        <v>1310743.30708661</v>
      </c>
      <c r="F35" s="33">
        <v>1509260</v>
      </c>
      <c r="G35" s="55">
        <f t="shared" si="0"/>
        <v>198516.69291339</v>
      </c>
      <c r="H35" s="67">
        <f t="shared" si="4"/>
        <v>0.57572667726370563</v>
      </c>
    </row>
    <row r="36" spans="1:8" ht="15.75" customHeight="1" x14ac:dyDescent="0.25">
      <c r="A36" s="6" t="s">
        <v>5</v>
      </c>
      <c r="B36" s="2"/>
      <c r="C36" s="2"/>
      <c r="D36" s="33">
        <v>200000</v>
      </c>
      <c r="E36" s="33">
        <v>100000</v>
      </c>
      <c r="F36" s="33">
        <v>153000</v>
      </c>
      <c r="G36" s="55">
        <f t="shared" si="0"/>
        <v>53000</v>
      </c>
      <c r="H36" s="67">
        <f t="shared" si="4"/>
        <v>0.76500000000000001</v>
      </c>
    </row>
    <row r="37" spans="1:8" ht="15.75" customHeight="1" x14ac:dyDescent="0.25">
      <c r="A37" s="6" t="s">
        <v>60</v>
      </c>
      <c r="B37" s="2"/>
      <c r="C37" s="2"/>
      <c r="D37" s="33">
        <v>100000</v>
      </c>
      <c r="E37" s="33">
        <v>50000</v>
      </c>
      <c r="F37" s="33">
        <v>360000</v>
      </c>
      <c r="G37" s="55">
        <f t="shared" si="0"/>
        <v>310000</v>
      </c>
      <c r="H37" s="67">
        <f t="shared" si="4"/>
        <v>3.6</v>
      </c>
    </row>
    <row r="38" spans="1:8" ht="15.75" customHeight="1" x14ac:dyDescent="0.25">
      <c r="A38" s="6" t="s">
        <v>6</v>
      </c>
      <c r="B38" s="2"/>
      <c r="C38" s="2"/>
      <c r="D38" s="33">
        <v>510000</v>
      </c>
      <c r="E38" s="33">
        <v>255000</v>
      </c>
      <c r="F38" s="33">
        <v>272933</v>
      </c>
      <c r="G38" s="55">
        <f t="shared" si="0"/>
        <v>17933</v>
      </c>
      <c r="H38" s="67">
        <f t="shared" si="4"/>
        <v>0.53516274509803918</v>
      </c>
    </row>
    <row r="39" spans="1:8" ht="15.75" customHeight="1" x14ac:dyDescent="0.25">
      <c r="A39" s="6" t="s">
        <v>63</v>
      </c>
      <c r="B39" s="2"/>
      <c r="C39" s="2"/>
      <c r="D39" s="33">
        <v>35000</v>
      </c>
      <c r="E39" s="33">
        <v>35000</v>
      </c>
      <c r="F39" s="33">
        <v>0</v>
      </c>
      <c r="G39" s="55">
        <f t="shared" si="0"/>
        <v>-35000</v>
      </c>
      <c r="H39" s="67">
        <f t="shared" si="4"/>
        <v>0</v>
      </c>
    </row>
    <row r="40" spans="1:8" ht="15.75" customHeight="1" x14ac:dyDescent="0.25">
      <c r="A40" s="6" t="s">
        <v>7</v>
      </c>
      <c r="B40" s="2"/>
      <c r="C40" s="2"/>
      <c r="D40" s="33">
        <v>60000</v>
      </c>
      <c r="E40" s="33">
        <v>30000</v>
      </c>
      <c r="F40" s="33">
        <v>9681</v>
      </c>
      <c r="G40" s="55">
        <f t="shared" si="0"/>
        <v>-20319</v>
      </c>
      <c r="H40" s="67">
        <f t="shared" si="4"/>
        <v>0.16134999999999999</v>
      </c>
    </row>
    <row r="41" spans="1:8" ht="15.75" customHeight="1" x14ac:dyDescent="0.25">
      <c r="A41" s="6" t="s">
        <v>37</v>
      </c>
      <c r="B41" s="2"/>
      <c r="C41" s="2"/>
      <c r="D41" s="33">
        <v>732234</v>
      </c>
      <c r="E41" s="33">
        <v>366117.12</v>
      </c>
      <c r="F41" s="33">
        <v>0</v>
      </c>
      <c r="G41" s="55">
        <f t="shared" si="0"/>
        <v>-366117.12</v>
      </c>
      <c r="H41" s="67">
        <f t="shared" si="4"/>
        <v>0</v>
      </c>
    </row>
    <row r="42" spans="1:8" ht="15.75" customHeight="1" x14ac:dyDescent="0.25">
      <c r="A42" s="6" t="s">
        <v>38</v>
      </c>
      <c r="B42" s="2"/>
      <c r="C42" s="2"/>
      <c r="D42" s="33">
        <v>440000</v>
      </c>
      <c r="E42" s="33">
        <v>220000</v>
      </c>
      <c r="F42" s="33">
        <v>239925</v>
      </c>
      <c r="G42" s="55">
        <f t="shared" si="0"/>
        <v>19925</v>
      </c>
      <c r="H42" s="67">
        <f t="shared" si="4"/>
        <v>0.54528409090909091</v>
      </c>
    </row>
    <row r="43" spans="1:8" ht="15.75" customHeight="1" x14ac:dyDescent="0.25">
      <c r="A43" s="6" t="s">
        <v>39</v>
      </c>
      <c r="B43" s="2"/>
      <c r="C43" s="2"/>
      <c r="D43" s="33">
        <v>605887</v>
      </c>
      <c r="E43" s="33">
        <v>302943.5</v>
      </c>
      <c r="F43" s="33">
        <v>335761</v>
      </c>
      <c r="G43" s="55">
        <f t="shared" si="0"/>
        <v>32817.5</v>
      </c>
      <c r="H43" s="67">
        <f t="shared" si="4"/>
        <v>0.55416439038962706</v>
      </c>
    </row>
    <row r="44" spans="1:8" ht="15.75" customHeight="1" x14ac:dyDescent="0.25">
      <c r="A44" s="6" t="s">
        <v>40</v>
      </c>
      <c r="B44" s="2"/>
      <c r="C44" s="2"/>
      <c r="D44" s="33">
        <v>70000</v>
      </c>
      <c r="E44" s="33">
        <v>35000</v>
      </c>
      <c r="F44" s="33">
        <v>30000</v>
      </c>
      <c r="G44" s="55">
        <f t="shared" si="0"/>
        <v>-5000</v>
      </c>
      <c r="H44" s="67">
        <f t="shared" si="4"/>
        <v>0.42857142857142855</v>
      </c>
    </row>
    <row r="45" spans="1:8" ht="15.75" customHeight="1" x14ac:dyDescent="0.25">
      <c r="A45" s="6" t="s">
        <v>8</v>
      </c>
      <c r="B45" s="2"/>
      <c r="C45" s="2"/>
      <c r="D45" s="33">
        <v>80000</v>
      </c>
      <c r="E45" s="33">
        <v>40000</v>
      </c>
      <c r="F45" s="33">
        <v>68572</v>
      </c>
      <c r="G45" s="55">
        <f t="shared" si="0"/>
        <v>28572</v>
      </c>
      <c r="H45" s="67">
        <f t="shared" si="4"/>
        <v>0.85714999999999997</v>
      </c>
    </row>
    <row r="46" spans="1:8" ht="15.75" customHeight="1" x14ac:dyDescent="0.25">
      <c r="A46" s="6" t="s">
        <v>41</v>
      </c>
      <c r="B46" s="2"/>
      <c r="C46" s="2"/>
      <c r="D46" s="33">
        <v>146731</v>
      </c>
      <c r="E46" s="33">
        <v>73365.5</v>
      </c>
      <c r="F46" s="33">
        <v>76241</v>
      </c>
      <c r="G46" s="55">
        <f t="shared" si="0"/>
        <v>2875.5</v>
      </c>
      <c r="H46" s="67">
        <f t="shared" si="4"/>
        <v>0.51959708582371822</v>
      </c>
    </row>
    <row r="47" spans="1:8" ht="15.75" customHeight="1" x14ac:dyDescent="0.25">
      <c r="A47" s="6" t="s">
        <v>9</v>
      </c>
      <c r="B47" s="2"/>
      <c r="C47" s="2"/>
      <c r="D47" s="33">
        <v>57000</v>
      </c>
      <c r="E47" s="33">
        <v>28500</v>
      </c>
      <c r="F47" s="33">
        <v>0</v>
      </c>
      <c r="G47" s="55">
        <f t="shared" si="0"/>
        <v>-28500</v>
      </c>
      <c r="H47" s="67">
        <f t="shared" si="4"/>
        <v>0</v>
      </c>
    </row>
    <row r="48" spans="1:8" ht="15.75" customHeight="1" x14ac:dyDescent="0.25">
      <c r="A48" s="6" t="s">
        <v>42</v>
      </c>
      <c r="B48" s="2"/>
      <c r="C48" s="2"/>
      <c r="D48" s="33">
        <v>277000</v>
      </c>
      <c r="E48" s="33">
        <v>138500</v>
      </c>
      <c r="F48" s="33">
        <v>126000</v>
      </c>
      <c r="G48" s="55">
        <f t="shared" si="0"/>
        <v>-12500</v>
      </c>
      <c r="H48" s="67">
        <f t="shared" si="4"/>
        <v>0.45487364620938631</v>
      </c>
    </row>
    <row r="49" spans="1:11" ht="15.75" customHeight="1" x14ac:dyDescent="0.25">
      <c r="A49" s="6" t="s">
        <v>10</v>
      </c>
      <c r="B49" s="2"/>
      <c r="C49" s="2"/>
      <c r="D49" s="33">
        <v>1273759</v>
      </c>
      <c r="E49" s="33">
        <v>636879.5</v>
      </c>
      <c r="F49" s="33">
        <f>654973</f>
        <v>654973</v>
      </c>
      <c r="G49" s="55">
        <f t="shared" si="0"/>
        <v>18093.5</v>
      </c>
      <c r="H49" s="67">
        <f t="shared" si="4"/>
        <v>0.51420480640372312</v>
      </c>
    </row>
    <row r="50" spans="1:11" ht="15.75" customHeight="1" x14ac:dyDescent="0.25">
      <c r="A50" s="6" t="s">
        <v>14</v>
      </c>
      <c r="B50" s="2"/>
      <c r="C50" s="2"/>
      <c r="D50" s="33">
        <v>1331298</v>
      </c>
      <c r="E50" s="33">
        <v>665649</v>
      </c>
      <c r="F50" s="33">
        <v>510828</v>
      </c>
      <c r="G50" s="55">
        <f t="shared" si="0"/>
        <v>-154821</v>
      </c>
      <c r="H50" s="67">
        <f t="shared" si="4"/>
        <v>0.38370672832078168</v>
      </c>
    </row>
    <row r="51" spans="1:11" ht="15.75" customHeight="1" x14ac:dyDescent="0.25">
      <c r="A51" s="6" t="s">
        <v>12</v>
      </c>
      <c r="B51" s="2"/>
      <c r="C51" s="2"/>
      <c r="D51" s="33">
        <v>16000</v>
      </c>
      <c r="E51" s="33">
        <v>8000</v>
      </c>
      <c r="F51" s="33">
        <v>13500</v>
      </c>
      <c r="G51" s="55">
        <f t="shared" si="0"/>
        <v>5500</v>
      </c>
      <c r="H51" s="67">
        <f t="shared" si="4"/>
        <v>0.84375</v>
      </c>
    </row>
    <row r="52" spans="1:11" ht="15.75" customHeight="1" x14ac:dyDescent="0.25">
      <c r="A52" s="6" t="s">
        <v>43</v>
      </c>
      <c r="B52" s="2"/>
      <c r="C52" s="2"/>
      <c r="D52" s="33">
        <v>33000</v>
      </c>
      <c r="E52" s="33">
        <v>16500</v>
      </c>
      <c r="F52" s="33">
        <v>15950</v>
      </c>
      <c r="G52" s="55">
        <f t="shared" si="0"/>
        <v>-550</v>
      </c>
      <c r="H52" s="67">
        <f t="shared" si="4"/>
        <v>0.48333333333333334</v>
      </c>
    </row>
    <row r="53" spans="1:11" ht="15.75" customHeight="1" x14ac:dyDescent="0.25">
      <c r="A53" s="13" t="s">
        <v>44</v>
      </c>
      <c r="B53" s="11"/>
      <c r="C53" s="11"/>
      <c r="D53" s="34">
        <v>138600</v>
      </c>
      <c r="E53" s="34">
        <v>69300</v>
      </c>
      <c r="F53" s="34">
        <v>69300</v>
      </c>
      <c r="G53" s="56">
        <f t="shared" si="0"/>
        <v>0</v>
      </c>
      <c r="H53" s="68">
        <f>F53/D53</f>
        <v>0.5</v>
      </c>
    </row>
    <row r="54" spans="1:11" ht="15.75" customHeight="1" x14ac:dyDescent="0.25">
      <c r="A54" s="12" t="s">
        <v>36</v>
      </c>
      <c r="B54" s="10"/>
      <c r="C54" s="10"/>
      <c r="D54" s="39">
        <f>SUM(D33:D53)</f>
        <v>20535241</v>
      </c>
      <c r="E54" s="39">
        <f t="shared" ref="E54:G54" si="5">SUM(E33:E53)</f>
        <v>10285120.17708661</v>
      </c>
      <c r="F54" s="39">
        <f t="shared" si="5"/>
        <v>10202175</v>
      </c>
      <c r="G54" s="62">
        <f t="shared" si="5"/>
        <v>-82945.177086609998</v>
      </c>
      <c r="H54" s="71">
        <f t="shared" si="3"/>
        <v>0.99193541974634414</v>
      </c>
    </row>
    <row r="55" spans="1:11" ht="15.75" customHeight="1" x14ac:dyDescent="0.25">
      <c r="A55" s="7"/>
      <c r="B55" s="2"/>
      <c r="C55" s="2"/>
      <c r="D55" s="2"/>
      <c r="E55" s="33"/>
      <c r="F55" s="33"/>
      <c r="G55" s="55"/>
      <c r="H55" s="67"/>
    </row>
    <row r="56" spans="1:11" ht="15.75" customHeight="1" x14ac:dyDescent="0.25">
      <c r="A56" s="4" t="s">
        <v>45</v>
      </c>
      <c r="B56" s="2"/>
      <c r="C56" s="2"/>
      <c r="D56" s="2"/>
      <c r="E56" s="33"/>
      <c r="F56" s="33"/>
      <c r="G56" s="55"/>
      <c r="H56" s="67"/>
    </row>
    <row r="57" spans="1:11" ht="15.75" customHeight="1" x14ac:dyDescent="0.25">
      <c r="A57" s="6" t="s">
        <v>46</v>
      </c>
      <c r="B57" s="2"/>
      <c r="C57" s="2"/>
      <c r="D57" s="33">
        <v>5000</v>
      </c>
      <c r="E57" s="33">
        <v>2500</v>
      </c>
      <c r="F57" s="33">
        <v>32129</v>
      </c>
      <c r="G57" s="55">
        <f t="shared" si="0"/>
        <v>29629</v>
      </c>
      <c r="H57" s="67">
        <f>F57/D57</f>
        <v>6.4257999999999997</v>
      </c>
    </row>
    <row r="58" spans="1:11" ht="15.75" customHeight="1" x14ac:dyDescent="0.25">
      <c r="A58" s="7" t="s">
        <v>47</v>
      </c>
      <c r="B58" s="2"/>
      <c r="C58" s="2"/>
      <c r="D58" s="33">
        <v>0</v>
      </c>
      <c r="E58" s="33">
        <v>0</v>
      </c>
      <c r="F58" s="33">
        <v>146778</v>
      </c>
      <c r="G58" s="55">
        <f t="shared" si="0"/>
        <v>146778</v>
      </c>
      <c r="H58" s="67"/>
      <c r="K58" s="41"/>
    </row>
    <row r="59" spans="1:11" ht="15.75" customHeight="1" x14ac:dyDescent="0.25">
      <c r="A59" s="7" t="s">
        <v>48</v>
      </c>
      <c r="B59" s="2"/>
      <c r="C59" s="2"/>
      <c r="D59" s="33">
        <v>0</v>
      </c>
      <c r="E59" s="33">
        <v>0</v>
      </c>
      <c r="F59" s="33">
        <v>95341</v>
      </c>
      <c r="G59" s="55">
        <f t="shared" si="0"/>
        <v>95341</v>
      </c>
      <c r="H59" s="67"/>
      <c r="K59" s="41"/>
    </row>
    <row r="60" spans="1:11" ht="15.75" customHeight="1" x14ac:dyDescent="0.25">
      <c r="A60" s="14" t="s">
        <v>49</v>
      </c>
      <c r="B60" s="11"/>
      <c r="C60" s="11"/>
      <c r="D60" s="34">
        <v>0</v>
      </c>
      <c r="E60" s="34">
        <v>0</v>
      </c>
      <c r="F60" s="34">
        <v>66000</v>
      </c>
      <c r="G60" s="56">
        <f t="shared" si="0"/>
        <v>66000</v>
      </c>
      <c r="H60" s="68"/>
    </row>
    <row r="61" spans="1:11" ht="15.75" customHeight="1" x14ac:dyDescent="0.25">
      <c r="A61" s="9" t="s">
        <v>29</v>
      </c>
      <c r="B61" s="10"/>
      <c r="C61" s="10"/>
      <c r="D61" s="40">
        <f>SUM(D57:D60)</f>
        <v>5000</v>
      </c>
      <c r="E61" s="40">
        <f>SUM(E57:E60)</f>
        <v>2500</v>
      </c>
      <c r="F61" s="40">
        <f>SUM(F57:F60)</f>
        <v>340248</v>
      </c>
      <c r="G61" s="80">
        <f t="shared" si="0"/>
        <v>337748</v>
      </c>
      <c r="H61" s="67">
        <f>F61/D61</f>
        <v>68.049599999999998</v>
      </c>
    </row>
    <row r="62" spans="1:11" ht="15.75" customHeight="1" thickBot="1" x14ac:dyDescent="0.3">
      <c r="A62" s="15"/>
      <c r="B62" s="16"/>
      <c r="C62" s="16"/>
      <c r="D62" s="42"/>
      <c r="E62" s="42"/>
      <c r="F62" s="43"/>
      <c r="G62" s="55"/>
      <c r="H62" s="74"/>
    </row>
    <row r="63" spans="1:11" ht="15.75" customHeight="1" thickTop="1" thickBot="1" x14ac:dyDescent="0.3">
      <c r="A63" s="18" t="s">
        <v>19</v>
      </c>
      <c r="B63" s="19"/>
      <c r="C63" s="19"/>
      <c r="D63" s="44">
        <f>D61+D54+D30+D20</f>
        <v>29941346</v>
      </c>
      <c r="E63" s="44">
        <f>E61+E54+E30+E20</f>
        <v>14988172.688897634</v>
      </c>
      <c r="F63" s="44">
        <f>F61+F54+F30+F20</f>
        <v>14363710</v>
      </c>
      <c r="G63" s="63">
        <f>G61+G54+G30+G20</f>
        <v>-624462.68889763393</v>
      </c>
      <c r="H63" s="75">
        <f>F63/D63</f>
        <v>0.47972826605724406</v>
      </c>
    </row>
    <row r="64" spans="1:11" ht="15.75" customHeight="1" thickTop="1" x14ac:dyDescent="0.25">
      <c r="A64" s="17" t="s">
        <v>64</v>
      </c>
      <c r="B64" s="1"/>
      <c r="C64" s="1"/>
      <c r="D64" s="33">
        <v>1950009</v>
      </c>
      <c r="E64" s="33">
        <v>950000</v>
      </c>
      <c r="F64" s="33">
        <v>850000</v>
      </c>
      <c r="G64" s="55">
        <f>F64-E64</f>
        <v>-100000</v>
      </c>
      <c r="H64" s="67">
        <f>F64/D64</f>
        <v>0.43589542407240173</v>
      </c>
    </row>
    <row r="65" spans="1:8" ht="15.75" customHeight="1" x14ac:dyDescent="0.25">
      <c r="B65" s="2"/>
      <c r="C65" s="2"/>
      <c r="D65" s="2"/>
      <c r="E65" s="33"/>
      <c r="F65" s="33"/>
      <c r="G65" s="55"/>
      <c r="H65" s="67"/>
    </row>
    <row r="66" spans="1:8" ht="29.25" customHeight="1" x14ac:dyDescent="0.25">
      <c r="A66" s="99" t="s">
        <v>61</v>
      </c>
      <c r="B66" s="99"/>
      <c r="C66" s="99"/>
      <c r="D66" s="99"/>
      <c r="E66" s="33"/>
      <c r="F66" s="33"/>
      <c r="G66" s="55"/>
      <c r="H66" s="67"/>
    </row>
    <row r="67" spans="1:8" ht="32.1" customHeight="1" x14ac:dyDescent="0.25">
      <c r="A67" s="8"/>
      <c r="B67" s="8"/>
      <c r="C67" s="8"/>
      <c r="D67" s="78" t="s">
        <v>62</v>
      </c>
      <c r="E67" s="45" t="s">
        <v>68</v>
      </c>
      <c r="F67" s="45" t="s">
        <v>69</v>
      </c>
      <c r="G67" s="64" t="s">
        <v>0</v>
      </c>
      <c r="H67" s="79" t="s">
        <v>67</v>
      </c>
    </row>
    <row r="68" spans="1:8" ht="15.75" customHeight="1" x14ac:dyDescent="0.25">
      <c r="A68" s="7" t="s">
        <v>50</v>
      </c>
      <c r="B68" s="2"/>
      <c r="C68" s="2"/>
      <c r="D68" s="33">
        <v>20800095</v>
      </c>
      <c r="E68" s="33">
        <v>10400047.5</v>
      </c>
      <c r="F68" s="33">
        <v>10208408</v>
      </c>
      <c r="G68" s="55">
        <f>F68-E68</f>
        <v>-191639.5</v>
      </c>
      <c r="H68" s="67">
        <f>F68/D68</f>
        <v>0.49078660458041179</v>
      </c>
    </row>
    <row r="69" spans="1:8" ht="15.75" customHeight="1" x14ac:dyDescent="0.25">
      <c r="A69" s="7" t="s">
        <v>51</v>
      </c>
      <c r="B69" s="2"/>
      <c r="C69" s="2"/>
      <c r="D69" s="33">
        <v>3848455</v>
      </c>
      <c r="E69" s="33">
        <v>1924227.70866142</v>
      </c>
      <c r="F69" s="33">
        <v>2219744</v>
      </c>
      <c r="G69" s="55">
        <f t="shared" ref="G69:G72" si="6">F69-E69</f>
        <v>295516.29133857996</v>
      </c>
      <c r="H69" s="67">
        <f t="shared" ref="H69:H71" si="7">F69/D69</f>
        <v>0.57678834753167185</v>
      </c>
    </row>
    <row r="70" spans="1:8" ht="15.75" customHeight="1" x14ac:dyDescent="0.25">
      <c r="A70" s="7" t="s">
        <v>52</v>
      </c>
      <c r="B70" s="2"/>
      <c r="C70" s="2"/>
      <c r="D70" s="33">
        <v>2926673</v>
      </c>
      <c r="E70" s="33">
        <v>1463336.67322835</v>
      </c>
      <c r="F70" s="33">
        <v>1258863</v>
      </c>
      <c r="G70" s="55">
        <f t="shared" si="6"/>
        <v>-204473.67322835</v>
      </c>
      <c r="H70" s="67">
        <f t="shared" si="7"/>
        <v>0.43013449059734382</v>
      </c>
    </row>
    <row r="71" spans="1:8" ht="15.75" customHeight="1" x14ac:dyDescent="0.25">
      <c r="A71" s="7" t="s">
        <v>53</v>
      </c>
      <c r="B71" s="2"/>
      <c r="C71" s="2"/>
      <c r="D71" s="33">
        <v>30480</v>
      </c>
      <c r="E71" s="33">
        <v>15240</v>
      </c>
      <c r="F71" s="33">
        <v>49899</v>
      </c>
      <c r="G71" s="55">
        <f t="shared" si="6"/>
        <v>34659</v>
      </c>
      <c r="H71" s="67">
        <f t="shared" si="7"/>
        <v>1.6371062992125984</v>
      </c>
    </row>
    <row r="72" spans="1:8" ht="15.75" customHeight="1" x14ac:dyDescent="0.25">
      <c r="A72" s="20" t="s">
        <v>54</v>
      </c>
      <c r="B72" s="3"/>
      <c r="C72" s="3"/>
      <c r="D72" s="36">
        <v>120643</v>
      </c>
      <c r="E72" s="36">
        <v>60321.259842519699</v>
      </c>
      <c r="F72" s="36">
        <v>78673</v>
      </c>
      <c r="G72" s="55">
        <f t="shared" si="6"/>
        <v>18351.740157480301</v>
      </c>
      <c r="H72" s="67">
        <f>F72/D72</f>
        <v>0.65211408867485054</v>
      </c>
    </row>
    <row r="73" spans="1:8" ht="15.75" customHeight="1" x14ac:dyDescent="0.25">
      <c r="A73" s="22" t="s">
        <v>58</v>
      </c>
      <c r="B73" s="23"/>
      <c r="C73" s="23"/>
      <c r="D73" s="46">
        <f>SUM(D68:D72)</f>
        <v>27726346</v>
      </c>
      <c r="E73" s="46">
        <f>SUM(E68:E72)</f>
        <v>13863173.14173229</v>
      </c>
      <c r="F73" s="46">
        <f>SUM(F68:F72)</f>
        <v>13815587</v>
      </c>
      <c r="G73" s="65">
        <f>SUM(G68:G72)</f>
        <v>-47586.14173228974</v>
      </c>
      <c r="H73" s="76">
        <f>F73/D73</f>
        <v>0.49828372624362405</v>
      </c>
    </row>
    <row r="74" spans="1:8" ht="15.75" customHeight="1" x14ac:dyDescent="0.25">
      <c r="A74" s="22" t="s">
        <v>59</v>
      </c>
      <c r="B74" s="30"/>
      <c r="C74" s="30"/>
      <c r="D74" s="47">
        <f>D73-D63</f>
        <v>-2215000</v>
      </c>
      <c r="E74" s="47">
        <f>E73-E63</f>
        <v>-1124999.5471653435</v>
      </c>
      <c r="F74" s="47">
        <f t="shared" ref="F74:G74" si="8">F73-F63</f>
        <v>-548123</v>
      </c>
      <c r="G74" s="47">
        <f t="shared" si="8"/>
        <v>576876.54716534424</v>
      </c>
      <c r="H74" s="76">
        <f>F74/D74</f>
        <v>0.24745959367945825</v>
      </c>
    </row>
    <row r="75" spans="1:8" ht="16.5" thickBot="1" x14ac:dyDescent="0.3">
      <c r="A75" s="48" t="s">
        <v>55</v>
      </c>
      <c r="B75" s="49"/>
      <c r="C75" s="49"/>
      <c r="D75" s="50">
        <f t="shared" ref="D75:E75" si="9">D74*-1</f>
        <v>2215000</v>
      </c>
      <c r="E75" s="50">
        <f t="shared" si="9"/>
        <v>1124999.5471653435</v>
      </c>
      <c r="F75" s="50">
        <f>F74*-1</f>
        <v>548123</v>
      </c>
      <c r="G75" s="51">
        <f>F75-E75</f>
        <v>-576876.54716534354</v>
      </c>
      <c r="H75" s="69">
        <f>F75/D75</f>
        <v>0.24745959367945825</v>
      </c>
    </row>
    <row r="76" spans="1:8" x14ac:dyDescent="0.25">
      <c r="D76" s="33"/>
      <c r="E76" s="33"/>
      <c r="F76" s="33"/>
      <c r="G76" s="33"/>
      <c r="H76" s="72"/>
    </row>
    <row r="77" spans="1:8" x14ac:dyDescent="0.25">
      <c r="A77" s="32" t="s">
        <v>65</v>
      </c>
      <c r="D77" s="33">
        <v>1950000</v>
      </c>
      <c r="E77" s="33">
        <v>975000</v>
      </c>
      <c r="F77" s="33">
        <v>1120400</v>
      </c>
      <c r="G77" s="33">
        <f>F77-E77</f>
        <v>145400</v>
      </c>
      <c r="H77" s="72">
        <f>F77/D77</f>
        <v>0.57456410256410262</v>
      </c>
    </row>
    <row r="78" spans="1:8" x14ac:dyDescent="0.25">
      <c r="A78" s="32" t="s">
        <v>66</v>
      </c>
      <c r="D78" s="33">
        <v>950000</v>
      </c>
      <c r="E78" s="33">
        <v>800000</v>
      </c>
      <c r="F78" s="33">
        <v>829844</v>
      </c>
      <c r="G78" s="33">
        <f>F78-E78</f>
        <v>29844</v>
      </c>
      <c r="H78" s="72">
        <f>F78/D78</f>
        <v>0.87351999999999996</v>
      </c>
    </row>
    <row r="79" spans="1:8" x14ac:dyDescent="0.25">
      <c r="D79" s="33"/>
      <c r="E79" s="33"/>
      <c r="F79" s="33"/>
      <c r="G79" s="33"/>
    </row>
  </sheetData>
  <mergeCells count="3">
    <mergeCell ref="A32:C32"/>
    <mergeCell ref="A66:D66"/>
    <mergeCell ref="A1:C1"/>
  </mergeCells>
  <pageMargins left="0.70866141732283472" right="0.70866141732283472" top="0.31496062992125984" bottom="0.31496062992125984" header="0.51181102362204722" footer="0.51181102362204722"/>
  <pageSetup paperSize="9" scale="64" orientation="portrait" useFirstPageNumber="1" r:id="rId1"/>
  <rowBreaks count="1" manualBreakCount="1">
    <brk id="6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38"/>
  <sheetViews>
    <sheetView tabSelected="1" topLeftCell="A7" workbookViewId="0">
      <selection activeCell="D38" sqref="D38"/>
    </sheetView>
  </sheetViews>
  <sheetFormatPr defaultRowHeight="15" x14ac:dyDescent="0.25"/>
  <cols>
    <col min="2" max="2" width="46.28515625" customWidth="1"/>
    <col min="3" max="3" width="15.28515625" bestFit="1" customWidth="1"/>
    <col min="4" max="4" width="12.42578125" customWidth="1"/>
    <col min="5" max="5" width="17.28515625" bestFit="1" customWidth="1"/>
  </cols>
  <sheetData>
    <row r="7" spans="2:5" x14ac:dyDescent="0.25">
      <c r="B7" s="85"/>
    </row>
    <row r="8" spans="2:5" x14ac:dyDescent="0.25">
      <c r="B8" s="85"/>
    </row>
    <row r="9" spans="2:5" ht="15.75" thickBot="1" x14ac:dyDescent="0.3">
      <c r="B9" s="85"/>
    </row>
    <row r="10" spans="2:5" ht="19.5" thickBot="1" x14ac:dyDescent="0.35">
      <c r="B10" s="108" t="s">
        <v>99</v>
      </c>
      <c r="C10" s="109"/>
      <c r="D10" s="109"/>
      <c r="E10" s="110"/>
    </row>
    <row r="11" spans="2:5" ht="16.5" thickBot="1" x14ac:dyDescent="0.3">
      <c r="B11" s="105" t="s">
        <v>98</v>
      </c>
      <c r="C11" s="106"/>
      <c r="D11" s="106"/>
      <c r="E11" s="107"/>
    </row>
    <row r="12" spans="2:5" ht="17.25" thickTop="1" thickBot="1" x14ac:dyDescent="0.3">
      <c r="B12" s="96"/>
      <c r="C12" s="97" t="s">
        <v>92</v>
      </c>
      <c r="D12" s="97" t="s">
        <v>93</v>
      </c>
      <c r="E12" s="97" t="s">
        <v>18</v>
      </c>
    </row>
    <row r="13" spans="2:5" ht="16.5" thickTop="1" x14ac:dyDescent="0.25">
      <c r="B13" s="88" t="s">
        <v>90</v>
      </c>
      <c r="C13" s="93">
        <v>573956</v>
      </c>
      <c r="D13" s="94">
        <v>50432</v>
      </c>
      <c r="E13" s="94">
        <f>SUM(C13:D13)</f>
        <v>624388</v>
      </c>
    </row>
    <row r="14" spans="2:5" ht="15.75" customHeight="1" x14ac:dyDescent="0.25">
      <c r="B14" s="111" t="s">
        <v>100</v>
      </c>
      <c r="C14" s="113"/>
      <c r="D14" s="114"/>
      <c r="E14" s="115"/>
    </row>
    <row r="15" spans="2:5" ht="16.5" customHeight="1" thickBot="1" x14ac:dyDescent="0.3">
      <c r="B15" s="112"/>
      <c r="C15" s="116"/>
      <c r="D15" s="117"/>
      <c r="E15" s="118"/>
    </row>
    <row r="16" spans="2:5" ht="16.5" thickTop="1" x14ac:dyDescent="0.25">
      <c r="B16" s="95" t="s">
        <v>76</v>
      </c>
      <c r="C16" s="91">
        <v>11528168</v>
      </c>
      <c r="D16" s="92">
        <v>1023208</v>
      </c>
      <c r="E16" s="92">
        <f>SUM(C16:D16)</f>
        <v>12551376</v>
      </c>
    </row>
    <row r="17" spans="2:5" ht="15.75" x14ac:dyDescent="0.25">
      <c r="B17" s="87" t="s">
        <v>77</v>
      </c>
      <c r="C17" s="91">
        <v>510</v>
      </c>
      <c r="D17" s="92">
        <v>0</v>
      </c>
      <c r="E17" s="92">
        <f t="shared" ref="E17:E34" si="0">SUM(C17:D17)</f>
        <v>510</v>
      </c>
    </row>
    <row r="18" spans="2:5" ht="15.75" x14ac:dyDescent="0.25">
      <c r="B18" s="87" t="s">
        <v>95</v>
      </c>
      <c r="C18" s="91">
        <v>0</v>
      </c>
      <c r="D18" s="92">
        <v>38615</v>
      </c>
      <c r="E18" s="92">
        <f t="shared" si="0"/>
        <v>38615</v>
      </c>
    </row>
    <row r="19" spans="2:5" ht="15.75" x14ac:dyDescent="0.25">
      <c r="B19" s="87" t="s">
        <v>94</v>
      </c>
      <c r="C19" s="91">
        <v>570000</v>
      </c>
      <c r="D19" s="92">
        <v>-570000</v>
      </c>
      <c r="E19" s="92">
        <f>SUM(C19:D19)</f>
        <v>0</v>
      </c>
    </row>
    <row r="20" spans="2:5" ht="15.75" x14ac:dyDescent="0.25">
      <c r="B20" s="87" t="s">
        <v>96</v>
      </c>
      <c r="C20" s="91">
        <v>3665000</v>
      </c>
      <c r="D20" s="92">
        <v>0</v>
      </c>
      <c r="E20" s="92">
        <f t="shared" si="0"/>
        <v>3665000</v>
      </c>
    </row>
    <row r="21" spans="2:5" ht="15.75" x14ac:dyDescent="0.25">
      <c r="B21" s="88" t="s">
        <v>78</v>
      </c>
      <c r="C21" s="89">
        <f>SUM(C16:C20)</f>
        <v>15763678</v>
      </c>
      <c r="D21" s="89">
        <f>SUM(D16:D20)</f>
        <v>491823</v>
      </c>
      <c r="E21" s="90">
        <f t="shared" si="0"/>
        <v>16255501</v>
      </c>
    </row>
    <row r="22" spans="2:5" ht="15.75" x14ac:dyDescent="0.25">
      <c r="B22" s="102"/>
      <c r="C22" s="103"/>
      <c r="D22" s="103"/>
      <c r="E22" s="104"/>
    </row>
    <row r="23" spans="2:5" ht="15.75" x14ac:dyDescent="0.25">
      <c r="B23" s="88" t="s">
        <v>79</v>
      </c>
      <c r="C23" s="89">
        <f>C13+C21</f>
        <v>16337634</v>
      </c>
      <c r="D23" s="89">
        <f t="shared" ref="D23:E23" si="1">D13+D21</f>
        <v>542255</v>
      </c>
      <c r="E23" s="89">
        <f t="shared" si="1"/>
        <v>16879889</v>
      </c>
    </row>
    <row r="24" spans="2:5" ht="15.75" customHeight="1" x14ac:dyDescent="0.25">
      <c r="B24" s="111" t="s">
        <v>80</v>
      </c>
      <c r="C24" s="119"/>
      <c r="D24" s="120"/>
      <c r="E24" s="121"/>
    </row>
    <row r="25" spans="2:5" ht="16.5" customHeight="1" thickBot="1" x14ac:dyDescent="0.3">
      <c r="B25" s="112"/>
      <c r="C25" s="122"/>
      <c r="D25" s="123"/>
      <c r="E25" s="124"/>
    </row>
    <row r="26" spans="2:5" ht="16.5" thickTop="1" x14ac:dyDescent="0.25">
      <c r="B26" s="95" t="s">
        <v>81</v>
      </c>
      <c r="C26" s="91">
        <v>2034123</v>
      </c>
      <c r="D26" s="92">
        <v>0</v>
      </c>
      <c r="E26" s="92">
        <f t="shared" si="0"/>
        <v>2034123</v>
      </c>
    </row>
    <row r="27" spans="2:5" ht="15.75" x14ac:dyDescent="0.25">
      <c r="B27" s="87" t="s">
        <v>82</v>
      </c>
      <c r="C27" s="91">
        <v>1132000</v>
      </c>
      <c r="D27" s="92">
        <v>0</v>
      </c>
      <c r="E27" s="92">
        <f t="shared" si="0"/>
        <v>1132000</v>
      </c>
    </row>
    <row r="28" spans="2:5" ht="15.75" x14ac:dyDescent="0.25">
      <c r="B28" s="87" t="s">
        <v>83</v>
      </c>
      <c r="C28" s="91">
        <v>172835</v>
      </c>
      <c r="D28" s="92">
        <v>0</v>
      </c>
      <c r="E28" s="92">
        <f t="shared" si="0"/>
        <v>172835</v>
      </c>
    </row>
    <row r="29" spans="2:5" ht="15.75" x14ac:dyDescent="0.25">
      <c r="B29" s="87" t="s">
        <v>88</v>
      </c>
      <c r="C29" s="91">
        <v>8322280</v>
      </c>
      <c r="D29" s="92">
        <v>0</v>
      </c>
      <c r="E29" s="92">
        <f t="shared" si="0"/>
        <v>8322280</v>
      </c>
    </row>
    <row r="30" spans="2:5" ht="15.75" x14ac:dyDescent="0.25">
      <c r="B30" s="87" t="s">
        <v>97</v>
      </c>
      <c r="C30" s="91">
        <v>291570</v>
      </c>
      <c r="D30" s="92">
        <v>0</v>
      </c>
      <c r="E30" s="92">
        <f t="shared" si="0"/>
        <v>291570</v>
      </c>
    </row>
    <row r="31" spans="2:5" ht="15.75" x14ac:dyDescent="0.25">
      <c r="B31" s="87" t="s">
        <v>84</v>
      </c>
      <c r="C31" s="91">
        <v>3261281</v>
      </c>
      <c r="D31" s="92">
        <v>392212</v>
      </c>
      <c r="E31" s="92">
        <f t="shared" si="0"/>
        <v>3653493</v>
      </c>
    </row>
    <row r="32" spans="2:5" ht="15.75" x14ac:dyDescent="0.25">
      <c r="B32" s="87" t="s">
        <v>85</v>
      </c>
      <c r="C32" s="91">
        <v>0</v>
      </c>
      <c r="D32" s="92">
        <v>53767</v>
      </c>
      <c r="E32" s="92">
        <f t="shared" si="0"/>
        <v>53767</v>
      </c>
    </row>
    <row r="33" spans="2:5" ht="15.75" x14ac:dyDescent="0.25">
      <c r="B33" s="87" t="s">
        <v>89</v>
      </c>
      <c r="C33" s="91">
        <v>27000</v>
      </c>
      <c r="D33" s="92">
        <v>0</v>
      </c>
      <c r="E33" s="92">
        <f t="shared" si="0"/>
        <v>27000</v>
      </c>
    </row>
    <row r="34" spans="2:5" ht="15.75" x14ac:dyDescent="0.25">
      <c r="B34" s="87" t="s">
        <v>86</v>
      </c>
      <c r="C34" s="91">
        <v>660000</v>
      </c>
      <c r="D34" s="92">
        <v>0</v>
      </c>
      <c r="E34" s="92">
        <f t="shared" si="0"/>
        <v>660000</v>
      </c>
    </row>
    <row r="35" spans="2:5" ht="15.75" x14ac:dyDescent="0.25">
      <c r="B35" s="88" t="s">
        <v>87</v>
      </c>
      <c r="C35" s="89">
        <f>SUM(C26:C34)</f>
        <v>15901089</v>
      </c>
      <c r="D35" s="89">
        <f>SUM(D26:D34)</f>
        <v>445979</v>
      </c>
      <c r="E35" s="89">
        <f>SUM(E26:E34)</f>
        <v>16347068</v>
      </c>
    </row>
    <row r="36" spans="2:5" ht="15.75" x14ac:dyDescent="0.25">
      <c r="B36" s="102"/>
      <c r="C36" s="103"/>
      <c r="D36" s="103"/>
      <c r="E36" s="104"/>
    </row>
    <row r="37" spans="2:5" ht="15.75" x14ac:dyDescent="0.25">
      <c r="B37" s="88" t="s">
        <v>91</v>
      </c>
      <c r="C37" s="89">
        <f>C23-C35</f>
        <v>436545</v>
      </c>
      <c r="D37" s="89">
        <f>D23-D35</f>
        <v>96276</v>
      </c>
      <c r="E37" s="89">
        <f>E23-E35</f>
        <v>532821</v>
      </c>
    </row>
    <row r="38" spans="2:5" x14ac:dyDescent="0.25">
      <c r="C38" s="86"/>
      <c r="D38" s="86"/>
      <c r="E38" s="86"/>
    </row>
  </sheetData>
  <mergeCells count="8">
    <mergeCell ref="B36:E36"/>
    <mergeCell ref="B11:E11"/>
    <mergeCell ref="B10:E10"/>
    <mergeCell ref="B14:B15"/>
    <mergeCell ref="C14:E15"/>
    <mergeCell ref="B22:E22"/>
    <mergeCell ref="B24:B25"/>
    <mergeCell ref="C24:E25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Ingatlan</vt:lpstr>
      <vt:lpstr>Cash Flow</vt:lpstr>
      <vt:lpstr>Ingatlan!Nyomtatási_terület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dr. Papp Antal</cp:lastModifiedBy>
  <cp:revision>17</cp:revision>
  <cp:lastPrinted>2015-09-23T12:44:58Z</cp:lastPrinted>
  <dcterms:created xsi:type="dcterms:W3CDTF">2015-08-11T11:33:59Z</dcterms:created>
  <dcterms:modified xsi:type="dcterms:W3CDTF">2015-09-23T12:45:01Z</dcterms:modified>
  <dc:language>hu-HU</dc:language>
</cp:coreProperties>
</file>