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Hulladékgazdálkodás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75" i="1" l="1"/>
  <c r="E50" i="1"/>
  <c r="F68" i="1" l="1"/>
  <c r="G68" i="1"/>
  <c r="E68" i="1"/>
  <c r="G66" i="1"/>
  <c r="F58" i="1"/>
  <c r="G58" i="1"/>
  <c r="E58" i="1"/>
  <c r="G57" i="1"/>
  <c r="G56" i="1"/>
  <c r="F53" i="1"/>
  <c r="G53" i="1"/>
  <c r="E53" i="1"/>
  <c r="G52" i="1"/>
  <c r="E62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F50" i="1" s="1"/>
  <c r="F62" i="1" s="1"/>
  <c r="G60" i="1" s="1"/>
  <c r="G47" i="1"/>
  <c r="G50" i="1" s="1"/>
  <c r="F48" i="1"/>
  <c r="G48" i="1"/>
  <c r="F49" i="1"/>
  <c r="G49" i="1"/>
  <c r="G36" i="1"/>
  <c r="F36" i="1"/>
  <c r="F33" i="1"/>
  <c r="G33" i="1"/>
  <c r="E33" i="1"/>
  <c r="G30" i="1"/>
  <c r="G31" i="1"/>
  <c r="G32" i="1"/>
  <c r="G29" i="1"/>
  <c r="F26" i="1"/>
  <c r="G26" i="1"/>
  <c r="E26" i="1"/>
  <c r="F8" i="1"/>
  <c r="G8" i="1"/>
  <c r="F9" i="1"/>
  <c r="G9" i="1"/>
  <c r="F10" i="1"/>
  <c r="G10" i="1"/>
  <c r="F11" i="1"/>
  <c r="G11" i="1"/>
  <c r="G12" i="1"/>
  <c r="F13" i="1"/>
  <c r="G13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G7" i="1"/>
  <c r="F7" i="1"/>
  <c r="G62" i="1" l="1"/>
</calcChain>
</file>

<file path=xl/sharedStrings.xml><?xml version="1.0" encoding="utf-8"?>
<sst xmlns="http://schemas.openxmlformats.org/spreadsheetml/2006/main" count="72" uniqueCount="60">
  <si>
    <t>A Martfűi Városfejlesztési Nonprofit Kft.  2014. évi költségvetési terve és megvalósulása (Hulladékgazdálkodás)</t>
  </si>
  <si>
    <t>2014. évi terv</t>
  </si>
  <si>
    <t>KÖLTSÉGHELYEK kiadások</t>
  </si>
  <si>
    <t>Nettó</t>
  </si>
  <si>
    <t>Áfa</t>
  </si>
  <si>
    <t>Bruttó</t>
  </si>
  <si>
    <t>Különféle szolgáltatások</t>
  </si>
  <si>
    <t>Gázenergia</t>
  </si>
  <si>
    <t>Villamosenergia</t>
  </si>
  <si>
    <t>Víz- és csatorna</t>
  </si>
  <si>
    <t>Pénzügyi tanácsadás</t>
  </si>
  <si>
    <t>Könyvvizsgálat</t>
  </si>
  <si>
    <t>Számlavezetési díj</t>
  </si>
  <si>
    <t xml:space="preserve">Program vásárlás </t>
  </si>
  <si>
    <t>Postaköltség</t>
  </si>
  <si>
    <t>Hulladékszállítás</t>
  </si>
  <si>
    <t xml:space="preserve">Közös költségek </t>
  </si>
  <si>
    <t>Thermálfűtés rásegítés</t>
  </si>
  <si>
    <t>Jogi tanácsadás/ képviselet</t>
  </si>
  <si>
    <t>Telefonköltség</t>
  </si>
  <si>
    <t>Internet / kábel Tv.</t>
  </si>
  <si>
    <t>Tűzoltókészülékek karbantartása</t>
  </si>
  <si>
    <t>Tűz és munkavédelem</t>
  </si>
  <si>
    <t>Gépek, berendezések karbantartása</t>
  </si>
  <si>
    <t>Távfelügyelet , riasztó</t>
  </si>
  <si>
    <t>Rovar és rágcsálóírtás</t>
  </si>
  <si>
    <t>Összesen</t>
  </si>
  <si>
    <t>Személyhez kapcs. Ktg.tér és hjár.</t>
  </si>
  <si>
    <t>Étkezési utalvány</t>
  </si>
  <si>
    <t>Foglalkoztatás E.Ü.</t>
  </si>
  <si>
    <t>Munkábajárás</t>
  </si>
  <si>
    <t>Belföldi kiküldetés</t>
  </si>
  <si>
    <t>Intézm.üzem.fennt.kiadások</t>
  </si>
  <si>
    <t>Csekk rendelés</t>
  </si>
  <si>
    <t>Anyagbeszerzés, épület karbantartás</t>
  </si>
  <si>
    <t>Tisztítószer</t>
  </si>
  <si>
    <t>Irodaszer, nyomtatvány</t>
  </si>
  <si>
    <t>Számítástechnika</t>
  </si>
  <si>
    <t>Munkaruha</t>
  </si>
  <si>
    <t>Telephely bérleti díjak, fenntart.</t>
  </si>
  <si>
    <t>Felelősség és vagyonbiztosítás</t>
  </si>
  <si>
    <t>Közlöny, szaklapok, oktatás</t>
  </si>
  <si>
    <t xml:space="preserve">Marketing </t>
  </si>
  <si>
    <t>Felügyeleti díj, eng., hatósági díj</t>
  </si>
  <si>
    <t>Lerakási díj</t>
  </si>
  <si>
    <t>Gépjárművel kapcs. költség</t>
  </si>
  <si>
    <t>Edények mosatása</t>
  </si>
  <si>
    <t>Reprezentáció</t>
  </si>
  <si>
    <t xml:space="preserve">Bér  </t>
  </si>
  <si>
    <t>Bér  járulékai</t>
  </si>
  <si>
    <t xml:space="preserve"> Várható Áfa kötelezettség</t>
  </si>
  <si>
    <t>Mindösszesen:</t>
  </si>
  <si>
    <t>Bevételek</t>
  </si>
  <si>
    <t>nettó</t>
  </si>
  <si>
    <t>Éves bruttó</t>
  </si>
  <si>
    <t>kiszámlázott hulladékbegyűjtési díj</t>
  </si>
  <si>
    <t>Szelektív hulladék értékesítés</t>
  </si>
  <si>
    <t>Értékcsökkenés</t>
  </si>
  <si>
    <t>Eredmény</t>
  </si>
  <si>
    <t xml:space="preserve"> 2014. évi megvalósulása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</si>
</sst>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MS Sans Serif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74">
    <xf numFmtId="0" fontId="0" fillId="0" borderId="0" xfId="0"/>
    <xf numFmtId="0" fontId="0" fillId="0" borderId="0" xfId="0"/>
    <xf numFmtId="0" fontId="1" fillId="2" borderId="0" xfId="0" applyFont="1" applyFill="1"/>
    <xf numFmtId="164" fontId="3" fillId="2" borderId="9" xfId="2" applyNumberFormat="1" applyFont="1" applyFill="1" applyBorder="1" applyAlignment="1">
      <alignment horizontal="center" vertical="center" wrapText="1"/>
    </xf>
    <xf numFmtId="164" fontId="3" fillId="2" borderId="9" xfId="1" applyNumberFormat="1" applyFont="1" applyFill="1" applyBorder="1" applyAlignment="1">
      <alignment horizontal="center" vertical="center" wrapText="1"/>
    </xf>
    <xf numFmtId="164" fontId="3" fillId="2" borderId="10" xfId="2" applyNumberFormat="1" applyFont="1" applyFill="1" applyBorder="1" applyAlignment="1">
      <alignment horizontal="left" vertical="center" wrapText="1"/>
    </xf>
    <xf numFmtId="164" fontId="5" fillId="2" borderId="10" xfId="2" applyNumberFormat="1" applyFont="1" applyFill="1" applyBorder="1" applyAlignment="1">
      <alignment horizontal="center" vertical="center" wrapText="1"/>
    </xf>
    <xf numFmtId="164" fontId="5" fillId="2" borderId="10" xfId="1" applyNumberFormat="1" applyFont="1" applyFill="1" applyBorder="1" applyAlignment="1">
      <alignment horizontal="center" vertical="center" wrapText="1"/>
    </xf>
    <xf numFmtId="164" fontId="5" fillId="2" borderId="11" xfId="2" applyNumberFormat="1" applyFont="1" applyFill="1" applyBorder="1"/>
    <xf numFmtId="164" fontId="5" fillId="2" borderId="11" xfId="2" applyNumberFormat="1" applyFont="1" applyFill="1" applyBorder="1" applyAlignment="1">
      <alignment horizontal="right"/>
    </xf>
    <xf numFmtId="164" fontId="3" fillId="2" borderId="11" xfId="1" applyNumberFormat="1" applyFont="1" applyFill="1" applyBorder="1" applyAlignment="1">
      <alignment horizontal="right"/>
    </xf>
    <xf numFmtId="164" fontId="3" fillId="2" borderId="13" xfId="2" applyNumberFormat="1" applyFont="1" applyFill="1" applyBorder="1"/>
    <xf numFmtId="164" fontId="3" fillId="2" borderId="14" xfId="2" applyNumberFormat="1" applyFont="1" applyFill="1" applyBorder="1" applyAlignment="1">
      <alignment horizontal="right"/>
    </xf>
    <xf numFmtId="164" fontId="3" fillId="2" borderId="15" xfId="2" applyNumberFormat="1" applyFont="1" applyFill="1" applyBorder="1" applyAlignment="1">
      <alignment horizontal="right"/>
    </xf>
    <xf numFmtId="164" fontId="5" fillId="2" borderId="16" xfId="2" applyNumberFormat="1" applyFont="1" applyFill="1" applyBorder="1"/>
    <xf numFmtId="164" fontId="5" fillId="2" borderId="16" xfId="2" applyNumberFormat="1" applyFont="1" applyFill="1" applyBorder="1" applyAlignment="1">
      <alignment horizontal="right"/>
    </xf>
    <xf numFmtId="0" fontId="2" fillId="2" borderId="0" xfId="1" applyFill="1"/>
    <xf numFmtId="0" fontId="5" fillId="2" borderId="0" xfId="1" applyFont="1" applyFill="1"/>
    <xf numFmtId="164" fontId="3" fillId="2" borderId="16" xfId="2" applyNumberFormat="1" applyFont="1" applyFill="1" applyBorder="1"/>
    <xf numFmtId="164" fontId="5" fillId="2" borderId="16" xfId="1" applyNumberFormat="1" applyFont="1" applyFill="1" applyBorder="1" applyAlignment="1">
      <alignment horizontal="right"/>
    </xf>
    <xf numFmtId="164" fontId="5" fillId="2" borderId="0" xfId="1" applyNumberFormat="1" applyFont="1" applyFill="1"/>
    <xf numFmtId="164" fontId="3" fillId="2" borderId="16" xfId="1" applyNumberFormat="1" applyFont="1" applyFill="1" applyBorder="1" applyAlignment="1">
      <alignment horizontal="right"/>
    </xf>
    <xf numFmtId="164" fontId="5" fillId="2" borderId="11" xfId="1" applyNumberFormat="1" applyFont="1" applyFill="1" applyBorder="1"/>
    <xf numFmtId="164" fontId="5" fillId="2" borderId="11" xfId="1" applyNumberFormat="1" applyFont="1" applyFill="1" applyBorder="1" applyAlignment="1">
      <alignment horizontal="right"/>
    </xf>
    <xf numFmtId="164" fontId="3" fillId="2" borderId="16" xfId="2" applyNumberFormat="1" applyFont="1" applyFill="1" applyBorder="1" applyAlignment="1">
      <alignment horizontal="right"/>
    </xf>
    <xf numFmtId="164" fontId="3" fillId="2" borderId="18" xfId="2" applyNumberFormat="1" applyFont="1" applyFill="1" applyBorder="1" applyAlignment="1">
      <alignment horizontal="right"/>
    </xf>
    <xf numFmtId="164" fontId="5" fillId="2" borderId="19" xfId="2" applyNumberFormat="1" applyFont="1" applyFill="1" applyBorder="1"/>
    <xf numFmtId="164" fontId="5" fillId="2" borderId="7" xfId="2" applyNumberFormat="1" applyFont="1" applyFill="1" applyBorder="1" applyAlignment="1">
      <alignment horizontal="right"/>
    </xf>
    <xf numFmtId="164" fontId="3" fillId="2" borderId="11" xfId="2" applyNumberFormat="1" applyFont="1" applyFill="1" applyBorder="1"/>
    <xf numFmtId="164" fontId="3" fillId="2" borderId="11" xfId="2" applyNumberFormat="1" applyFont="1" applyFill="1" applyBorder="1" applyAlignment="1">
      <alignment horizontal="right"/>
    </xf>
    <xf numFmtId="164" fontId="6" fillId="2" borderId="4" xfId="2" applyNumberFormat="1" applyFont="1" applyFill="1" applyBorder="1" applyAlignment="1"/>
    <xf numFmtId="164" fontId="6" fillId="2" borderId="5" xfId="2" applyNumberFormat="1" applyFont="1" applyFill="1" applyBorder="1" applyAlignment="1">
      <alignment horizontal="right"/>
    </xf>
    <xf numFmtId="164" fontId="3" fillId="2" borderId="5" xfId="2" applyNumberFormat="1" applyFont="1" applyFill="1" applyBorder="1" applyAlignment="1">
      <alignment horizontal="right"/>
    </xf>
    <xf numFmtId="164" fontId="3" fillId="2" borderId="0" xfId="2" applyNumberFormat="1" applyFont="1" applyFill="1" applyBorder="1" applyAlignment="1"/>
    <xf numFmtId="164" fontId="5" fillId="2" borderId="0" xfId="2" applyNumberFormat="1" applyFont="1" applyFill="1" applyBorder="1" applyAlignment="1">
      <alignment horizontal="right"/>
    </xf>
    <xf numFmtId="164" fontId="3" fillId="2" borderId="11" xfId="2" applyNumberFormat="1" applyFont="1" applyFill="1" applyBorder="1" applyAlignment="1">
      <alignment horizontal="left" vertical="center" wrapText="1"/>
    </xf>
    <xf numFmtId="164" fontId="5" fillId="2" borderId="11" xfId="2" applyNumberFormat="1" applyFont="1" applyFill="1" applyBorder="1" applyAlignment="1">
      <alignment horizontal="center" vertical="center" wrapText="1"/>
    </xf>
    <xf numFmtId="164" fontId="5" fillId="2" borderId="11" xfId="1" applyNumberFormat="1" applyFont="1" applyFill="1" applyBorder="1" applyAlignment="1">
      <alignment horizontal="center" vertical="center" wrapText="1"/>
    </xf>
    <xf numFmtId="164" fontId="6" fillId="2" borderId="9" xfId="2" applyNumberFormat="1" applyFont="1" applyFill="1" applyBorder="1" applyAlignment="1"/>
    <xf numFmtId="164" fontId="6" fillId="2" borderId="9" xfId="2" applyNumberFormat="1" applyFont="1" applyFill="1" applyBorder="1" applyAlignment="1">
      <alignment horizontal="right"/>
    </xf>
    <xf numFmtId="164" fontId="5" fillId="2" borderId="12" xfId="2" applyNumberFormat="1" applyFont="1" applyFill="1" applyBorder="1"/>
    <xf numFmtId="164" fontId="5" fillId="2" borderId="12" xfId="2" applyNumberFormat="1" applyFont="1" applyFill="1" applyBorder="1" applyAlignment="1">
      <alignment horizontal="right"/>
    </xf>
    <xf numFmtId="164" fontId="3" fillId="2" borderId="12" xfId="1" applyNumberFormat="1" applyFont="1" applyFill="1" applyBorder="1" applyAlignment="1">
      <alignment horizontal="right"/>
    </xf>
    <xf numFmtId="0" fontId="2" fillId="2" borderId="11" xfId="1" applyFill="1" applyBorder="1"/>
    <xf numFmtId="0" fontId="2" fillId="2" borderId="11" xfId="1" applyFont="1" applyFill="1" applyBorder="1"/>
    <xf numFmtId="0" fontId="2" fillId="2" borderId="16" xfId="1" applyFill="1" applyBorder="1"/>
    <xf numFmtId="164" fontId="3" fillId="2" borderId="17" xfId="2" applyNumberFormat="1" applyFont="1" applyFill="1" applyBorder="1"/>
    <xf numFmtId="164" fontId="5" fillId="2" borderId="17" xfId="2" applyNumberFormat="1" applyFont="1" applyFill="1" applyBorder="1" applyAlignment="1">
      <alignment horizontal="right"/>
    </xf>
    <xf numFmtId="164" fontId="3" fillId="2" borderId="17" xfId="1" applyNumberFormat="1" applyFont="1" applyFill="1" applyBorder="1" applyAlignment="1">
      <alignment horizontal="right"/>
    </xf>
    <xf numFmtId="164" fontId="3" fillId="2" borderId="10" xfId="2" applyNumberFormat="1" applyFont="1" applyFill="1" applyBorder="1"/>
    <xf numFmtId="164" fontId="5" fillId="2" borderId="10" xfId="2" applyNumberFormat="1" applyFont="1" applyFill="1" applyBorder="1" applyAlignment="1">
      <alignment horizontal="right"/>
    </xf>
    <xf numFmtId="164" fontId="3" fillId="2" borderId="10" xfId="1" applyNumberFormat="1" applyFont="1" applyFill="1" applyBorder="1" applyAlignment="1">
      <alignment horizontal="right"/>
    </xf>
    <xf numFmtId="164" fontId="3" fillId="2" borderId="12" xfId="2" applyNumberFormat="1" applyFont="1" applyFill="1" applyBorder="1"/>
    <xf numFmtId="164" fontId="3" fillId="2" borderId="12" xfId="2" applyNumberFormat="1" applyFont="1" applyFill="1" applyBorder="1" applyAlignment="1">
      <alignment horizontal="right"/>
    </xf>
    <xf numFmtId="164" fontId="3" fillId="2" borderId="9" xfId="2" applyNumberFormat="1" applyFont="1" applyFill="1" applyBorder="1" applyAlignment="1">
      <alignment horizontal="right"/>
    </xf>
    <xf numFmtId="164" fontId="5" fillId="2" borderId="0" xfId="1" applyNumberFormat="1" applyFont="1" applyFill="1" applyBorder="1"/>
    <xf numFmtId="0" fontId="5" fillId="2" borderId="0" xfId="1" applyFont="1" applyFill="1" applyBorder="1"/>
    <xf numFmtId="0" fontId="0" fillId="0" borderId="0" xfId="0" applyBorder="1"/>
    <xf numFmtId="0" fontId="2" fillId="2" borderId="13" xfId="1" applyFill="1" applyBorder="1"/>
    <xf numFmtId="164" fontId="5" fillId="2" borderId="15" xfId="1" applyNumberFormat="1" applyFont="1" applyFill="1" applyBorder="1"/>
    <xf numFmtId="164" fontId="7" fillId="2" borderId="13" xfId="1" applyNumberFormat="1" applyFont="1" applyFill="1" applyBorder="1" applyAlignment="1">
      <alignment horizontal="left"/>
    </xf>
    <xf numFmtId="164" fontId="7" fillId="2" borderId="15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164" fontId="3" fillId="2" borderId="7" xfId="1" applyNumberFormat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6" xfId="1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</cellXfs>
  <cellStyles count="3">
    <cellStyle name="Normál" xfId="0" builtinId="0"/>
    <cellStyle name="Normál 3" xfId="1"/>
    <cellStyle name="Normál_Munk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topLeftCell="A58" workbookViewId="0">
      <selection activeCell="F73" sqref="F73"/>
    </sheetView>
  </sheetViews>
  <sheetFormatPr defaultRowHeight="15" x14ac:dyDescent="0.25"/>
  <cols>
    <col min="1" max="1" width="30.5703125" customWidth="1"/>
    <col min="2" max="7" width="18.85546875" customWidth="1"/>
  </cols>
  <sheetData>
    <row r="1" spans="1:7" x14ac:dyDescent="0.25">
      <c r="A1" s="2" t="s">
        <v>0</v>
      </c>
      <c r="B1" s="1"/>
      <c r="C1" s="1"/>
      <c r="D1" s="1"/>
      <c r="E1" s="1"/>
      <c r="F1" s="1"/>
      <c r="G1" s="1"/>
    </row>
    <row r="3" spans="1:7" x14ac:dyDescent="0.25">
      <c r="A3" s="68" t="s">
        <v>1</v>
      </c>
      <c r="B3" s="69"/>
      <c r="C3" s="69"/>
      <c r="D3" s="70"/>
      <c r="E3" s="62" t="s">
        <v>59</v>
      </c>
      <c r="F3" s="63"/>
      <c r="G3" s="64"/>
    </row>
    <row r="4" spans="1:7" x14ac:dyDescent="0.25">
      <c r="A4" s="71"/>
      <c r="B4" s="72"/>
      <c r="C4" s="72"/>
      <c r="D4" s="73"/>
      <c r="E4" s="65"/>
      <c r="F4" s="66"/>
      <c r="G4" s="67"/>
    </row>
    <row r="5" spans="1:7" ht="15.75" thickBot="1" x14ac:dyDescent="0.3">
      <c r="A5" s="3" t="s">
        <v>2</v>
      </c>
      <c r="B5" s="3" t="s">
        <v>3</v>
      </c>
      <c r="C5" s="3" t="s">
        <v>4</v>
      </c>
      <c r="D5" s="4" t="s">
        <v>5</v>
      </c>
      <c r="E5" s="3" t="s">
        <v>3</v>
      </c>
      <c r="F5" s="3" t="s">
        <v>4</v>
      </c>
      <c r="G5" s="4" t="s">
        <v>5</v>
      </c>
    </row>
    <row r="6" spans="1:7" ht="15.75" thickTop="1" x14ac:dyDescent="0.25">
      <c r="A6" s="5" t="s">
        <v>6</v>
      </c>
      <c r="B6" s="6"/>
      <c r="C6" s="6"/>
      <c r="D6" s="7"/>
      <c r="E6" s="6"/>
      <c r="F6" s="6"/>
      <c r="G6" s="7"/>
    </row>
    <row r="7" spans="1:7" x14ac:dyDescent="0.25">
      <c r="A7" s="8" t="s">
        <v>7</v>
      </c>
      <c r="B7" s="9">
        <v>0</v>
      </c>
      <c r="C7" s="9">
        <v>0</v>
      </c>
      <c r="D7" s="10">
        <v>0</v>
      </c>
      <c r="E7" s="9">
        <v>63773</v>
      </c>
      <c r="F7" s="9">
        <f>E7*0.27</f>
        <v>17218.710000000003</v>
      </c>
      <c r="G7" s="9">
        <f>SUM(E7:F7)</f>
        <v>80991.710000000006</v>
      </c>
    </row>
    <row r="8" spans="1:7" x14ac:dyDescent="0.25">
      <c r="A8" s="8" t="s">
        <v>8</v>
      </c>
      <c r="B8" s="9">
        <v>60000</v>
      </c>
      <c r="C8" s="9">
        <v>16200.000000000002</v>
      </c>
      <c r="D8" s="10">
        <v>76200</v>
      </c>
      <c r="E8" s="9">
        <v>119688</v>
      </c>
      <c r="F8" s="9">
        <f t="shared" ref="F8:F25" si="0">E8*0.27</f>
        <v>32315.760000000002</v>
      </c>
      <c r="G8" s="9">
        <f t="shared" ref="G8:G25" si="1">SUM(E8:F8)</f>
        <v>152003.76</v>
      </c>
    </row>
    <row r="9" spans="1:7" x14ac:dyDescent="0.25">
      <c r="A9" s="8" t="s">
        <v>9</v>
      </c>
      <c r="B9" s="9">
        <v>9000</v>
      </c>
      <c r="C9" s="9">
        <v>2430</v>
      </c>
      <c r="D9" s="10">
        <v>11430</v>
      </c>
      <c r="E9" s="9">
        <v>9502</v>
      </c>
      <c r="F9" s="9">
        <f t="shared" si="0"/>
        <v>2565.54</v>
      </c>
      <c r="G9" s="9">
        <f t="shared" si="1"/>
        <v>12067.54</v>
      </c>
    </row>
    <row r="10" spans="1:7" x14ac:dyDescent="0.25">
      <c r="A10" s="8" t="s">
        <v>10</v>
      </c>
      <c r="B10" s="9">
        <v>0</v>
      </c>
      <c r="C10" s="9">
        <v>0</v>
      </c>
      <c r="D10" s="10">
        <v>0</v>
      </c>
      <c r="E10" s="9">
        <v>83750</v>
      </c>
      <c r="F10" s="9">
        <f t="shared" si="0"/>
        <v>22612.5</v>
      </c>
      <c r="G10" s="9">
        <f t="shared" si="1"/>
        <v>106362.5</v>
      </c>
    </row>
    <row r="11" spans="1:7" x14ac:dyDescent="0.25">
      <c r="A11" s="8" t="s">
        <v>11</v>
      </c>
      <c r="B11" s="9">
        <v>240000</v>
      </c>
      <c r="C11" s="9">
        <v>64800.000000000007</v>
      </c>
      <c r="D11" s="10">
        <v>304800</v>
      </c>
      <c r="E11" s="9">
        <v>100000</v>
      </c>
      <c r="F11" s="9">
        <f t="shared" si="0"/>
        <v>27000</v>
      </c>
      <c r="G11" s="9">
        <f t="shared" si="1"/>
        <v>127000</v>
      </c>
    </row>
    <row r="12" spans="1:7" x14ac:dyDescent="0.25">
      <c r="A12" s="8" t="s">
        <v>12</v>
      </c>
      <c r="B12" s="9">
        <v>240000</v>
      </c>
      <c r="C12" s="9">
        <v>0</v>
      </c>
      <c r="D12" s="10">
        <v>240000</v>
      </c>
      <c r="E12" s="9">
        <v>1093587</v>
      </c>
      <c r="F12" s="9">
        <v>0</v>
      </c>
      <c r="G12" s="9">
        <f t="shared" si="1"/>
        <v>1093587</v>
      </c>
    </row>
    <row r="13" spans="1:7" x14ac:dyDescent="0.25">
      <c r="A13" s="8" t="s">
        <v>13</v>
      </c>
      <c r="B13" s="9">
        <v>0</v>
      </c>
      <c r="C13" s="9">
        <v>0</v>
      </c>
      <c r="D13" s="10">
        <v>0</v>
      </c>
      <c r="E13" s="9">
        <v>5824</v>
      </c>
      <c r="F13" s="9">
        <f t="shared" si="0"/>
        <v>1572.48</v>
      </c>
      <c r="G13" s="9">
        <f t="shared" si="1"/>
        <v>7396.48</v>
      </c>
    </row>
    <row r="14" spans="1:7" x14ac:dyDescent="0.25">
      <c r="A14" s="8" t="s">
        <v>14</v>
      </c>
      <c r="B14" s="9">
        <v>754260</v>
      </c>
      <c r="C14" s="9">
        <v>0</v>
      </c>
      <c r="D14" s="10">
        <v>754260</v>
      </c>
      <c r="E14" s="9">
        <v>56446</v>
      </c>
      <c r="F14" s="9">
        <v>0</v>
      </c>
      <c r="G14" s="9">
        <f t="shared" si="1"/>
        <v>56446</v>
      </c>
    </row>
    <row r="15" spans="1:7" x14ac:dyDescent="0.25">
      <c r="A15" s="8" t="s">
        <v>15</v>
      </c>
      <c r="B15" s="9">
        <v>0</v>
      </c>
      <c r="C15" s="9">
        <v>0</v>
      </c>
      <c r="D15" s="10">
        <v>0</v>
      </c>
      <c r="E15" s="9">
        <v>41</v>
      </c>
      <c r="F15" s="9">
        <f t="shared" si="0"/>
        <v>11.07</v>
      </c>
      <c r="G15" s="9">
        <f t="shared" si="1"/>
        <v>52.07</v>
      </c>
    </row>
    <row r="16" spans="1:7" x14ac:dyDescent="0.25">
      <c r="A16" s="8" t="s">
        <v>16</v>
      </c>
      <c r="B16" s="9">
        <v>0</v>
      </c>
      <c r="C16" s="9">
        <v>0</v>
      </c>
      <c r="D16" s="10">
        <v>0</v>
      </c>
      <c r="E16" s="9">
        <v>0</v>
      </c>
      <c r="F16" s="9">
        <f t="shared" si="0"/>
        <v>0</v>
      </c>
      <c r="G16" s="9">
        <f t="shared" si="1"/>
        <v>0</v>
      </c>
    </row>
    <row r="17" spans="1:7" x14ac:dyDescent="0.25">
      <c r="A17" s="8" t="s">
        <v>17</v>
      </c>
      <c r="B17" s="9">
        <v>600000</v>
      </c>
      <c r="C17" s="9">
        <v>162000</v>
      </c>
      <c r="D17" s="10">
        <v>762000</v>
      </c>
      <c r="E17" s="9">
        <v>249812</v>
      </c>
      <c r="F17" s="9">
        <f t="shared" si="0"/>
        <v>67449.240000000005</v>
      </c>
      <c r="G17" s="9">
        <f t="shared" si="1"/>
        <v>317261.24</v>
      </c>
    </row>
    <row r="18" spans="1:7" x14ac:dyDescent="0.25">
      <c r="A18" s="8" t="s">
        <v>18</v>
      </c>
      <c r="B18" s="9">
        <v>80000</v>
      </c>
      <c r="C18" s="9">
        <v>21600</v>
      </c>
      <c r="D18" s="10">
        <v>101600</v>
      </c>
      <c r="E18" s="9">
        <v>0</v>
      </c>
      <c r="F18" s="9">
        <f t="shared" si="0"/>
        <v>0</v>
      </c>
      <c r="G18" s="9">
        <f t="shared" si="1"/>
        <v>0</v>
      </c>
    </row>
    <row r="19" spans="1:7" x14ac:dyDescent="0.25">
      <c r="A19" s="8" t="s">
        <v>19</v>
      </c>
      <c r="B19" s="9">
        <v>240000</v>
      </c>
      <c r="C19" s="9">
        <v>64800.000000000007</v>
      </c>
      <c r="D19" s="10">
        <v>304800</v>
      </c>
      <c r="E19" s="9">
        <v>135557</v>
      </c>
      <c r="F19" s="9">
        <f t="shared" si="0"/>
        <v>36600.39</v>
      </c>
      <c r="G19" s="9">
        <f t="shared" si="1"/>
        <v>172157.39</v>
      </c>
    </row>
    <row r="20" spans="1:7" x14ac:dyDescent="0.25">
      <c r="A20" s="8" t="s">
        <v>20</v>
      </c>
      <c r="B20" s="9">
        <v>36000</v>
      </c>
      <c r="C20" s="9">
        <v>9720</v>
      </c>
      <c r="D20" s="10">
        <v>45720</v>
      </c>
      <c r="E20" s="9">
        <v>28558</v>
      </c>
      <c r="F20" s="9">
        <f t="shared" si="0"/>
        <v>7710.6600000000008</v>
      </c>
      <c r="G20" s="9">
        <f t="shared" si="1"/>
        <v>36268.660000000003</v>
      </c>
    </row>
    <row r="21" spans="1:7" x14ac:dyDescent="0.25">
      <c r="A21" s="8" t="s">
        <v>21</v>
      </c>
      <c r="B21" s="9">
        <v>36000</v>
      </c>
      <c r="C21" s="9">
        <v>9720</v>
      </c>
      <c r="D21" s="10">
        <v>45720</v>
      </c>
      <c r="E21" s="9">
        <v>0</v>
      </c>
      <c r="F21" s="9">
        <f t="shared" si="0"/>
        <v>0</v>
      </c>
      <c r="G21" s="9">
        <f t="shared" si="1"/>
        <v>0</v>
      </c>
    </row>
    <row r="22" spans="1:7" x14ac:dyDescent="0.25">
      <c r="A22" s="8" t="s">
        <v>22</v>
      </c>
      <c r="B22" s="9">
        <v>252000</v>
      </c>
      <c r="C22" s="9">
        <v>68040</v>
      </c>
      <c r="D22" s="10">
        <v>320040</v>
      </c>
      <c r="E22" s="9">
        <v>317000</v>
      </c>
      <c r="F22" s="9">
        <f t="shared" si="0"/>
        <v>85590</v>
      </c>
      <c r="G22" s="9">
        <f t="shared" si="1"/>
        <v>402590</v>
      </c>
    </row>
    <row r="23" spans="1:7" x14ac:dyDescent="0.25">
      <c r="A23" s="8" t="s">
        <v>23</v>
      </c>
      <c r="B23" s="9">
        <v>152400</v>
      </c>
      <c r="C23" s="9">
        <v>41148</v>
      </c>
      <c r="D23" s="10">
        <v>193548</v>
      </c>
      <c r="E23" s="9">
        <v>365892</v>
      </c>
      <c r="F23" s="9">
        <f t="shared" si="0"/>
        <v>98790.840000000011</v>
      </c>
      <c r="G23" s="9">
        <f t="shared" si="1"/>
        <v>464682.84</v>
      </c>
    </row>
    <row r="24" spans="1:7" x14ac:dyDescent="0.25">
      <c r="A24" s="40" t="s">
        <v>24</v>
      </c>
      <c r="B24" s="41">
        <v>33000</v>
      </c>
      <c r="C24" s="9">
        <v>8910</v>
      </c>
      <c r="D24" s="10">
        <v>41910</v>
      </c>
      <c r="E24" s="9">
        <v>33000</v>
      </c>
      <c r="F24" s="9">
        <f t="shared" si="0"/>
        <v>8910</v>
      </c>
      <c r="G24" s="9">
        <f t="shared" si="1"/>
        <v>41910</v>
      </c>
    </row>
    <row r="25" spans="1:7" ht="15.75" thickBot="1" x14ac:dyDescent="0.3">
      <c r="A25" s="40" t="s">
        <v>25</v>
      </c>
      <c r="B25" s="41">
        <v>40000</v>
      </c>
      <c r="C25" s="41">
        <v>10800</v>
      </c>
      <c r="D25" s="42">
        <v>50800</v>
      </c>
      <c r="E25" s="9">
        <v>48000</v>
      </c>
      <c r="F25" s="9">
        <f t="shared" si="0"/>
        <v>12960</v>
      </c>
      <c r="G25" s="9">
        <f t="shared" si="1"/>
        <v>60960</v>
      </c>
    </row>
    <row r="26" spans="1:7" ht="15.75" thickBot="1" x14ac:dyDescent="0.3">
      <c r="A26" s="11" t="s">
        <v>26</v>
      </c>
      <c r="B26" s="12">
        <v>2772660</v>
      </c>
      <c r="C26" s="12">
        <v>480168</v>
      </c>
      <c r="D26" s="13">
        <v>3252828</v>
      </c>
      <c r="E26" s="12">
        <f>SUM(E7:E25)</f>
        <v>2710430</v>
      </c>
      <c r="F26" s="12">
        <f t="shared" ref="F26:G26" si="2">SUM(F7:F25)</f>
        <v>421307.19</v>
      </c>
      <c r="G26" s="12">
        <f t="shared" si="2"/>
        <v>3131737.19</v>
      </c>
    </row>
    <row r="27" spans="1:7" x14ac:dyDescent="0.25">
      <c r="A27" s="14"/>
      <c r="B27" s="15"/>
      <c r="C27" s="15"/>
      <c r="D27" s="16"/>
      <c r="E27" s="15"/>
      <c r="F27" s="15"/>
      <c r="G27" s="17"/>
    </row>
    <row r="28" spans="1:7" x14ac:dyDescent="0.25">
      <c r="A28" s="18" t="s">
        <v>27</v>
      </c>
      <c r="B28" s="15"/>
      <c r="C28" s="15"/>
      <c r="D28" s="19"/>
      <c r="E28" s="15"/>
      <c r="F28" s="15"/>
      <c r="G28" s="19"/>
    </row>
    <row r="29" spans="1:7" x14ac:dyDescent="0.25">
      <c r="A29" s="8" t="s">
        <v>28</v>
      </c>
      <c r="B29" s="9">
        <v>496000</v>
      </c>
      <c r="C29" s="9">
        <v>0</v>
      </c>
      <c r="D29" s="10">
        <v>496000</v>
      </c>
      <c r="E29" s="9">
        <v>359440</v>
      </c>
      <c r="F29" s="9">
        <v>0</v>
      </c>
      <c r="G29" s="10">
        <f>SUM(E29:F29)</f>
        <v>359440</v>
      </c>
    </row>
    <row r="30" spans="1:7" x14ac:dyDescent="0.25">
      <c r="A30" s="8" t="s">
        <v>29</v>
      </c>
      <c r="B30" s="9">
        <v>35000</v>
      </c>
      <c r="C30" s="20">
        <v>0</v>
      </c>
      <c r="D30" s="10">
        <v>35000</v>
      </c>
      <c r="E30" s="9">
        <v>61903</v>
      </c>
      <c r="F30" s="9">
        <v>0</v>
      </c>
      <c r="G30" s="10">
        <f t="shared" ref="G30:G32" si="3">SUM(E30:F30)</f>
        <v>61903</v>
      </c>
    </row>
    <row r="31" spans="1:7" x14ac:dyDescent="0.25">
      <c r="A31" s="8" t="s">
        <v>30</v>
      </c>
      <c r="B31" s="9">
        <v>180000</v>
      </c>
      <c r="C31" s="9">
        <v>0</v>
      </c>
      <c r="D31" s="10">
        <v>180000</v>
      </c>
      <c r="E31" s="9">
        <v>112148</v>
      </c>
      <c r="F31" s="9">
        <v>0</v>
      </c>
      <c r="G31" s="10">
        <f t="shared" si="3"/>
        <v>112148</v>
      </c>
    </row>
    <row r="32" spans="1:7" ht="15.75" thickBot="1" x14ac:dyDescent="0.3">
      <c r="A32" s="8" t="s">
        <v>31</v>
      </c>
      <c r="B32" s="41">
        <v>720000</v>
      </c>
      <c r="C32" s="41">
        <v>0</v>
      </c>
      <c r="D32" s="42">
        <v>720000</v>
      </c>
      <c r="E32" s="9">
        <v>757764</v>
      </c>
      <c r="F32" s="9">
        <v>0</v>
      </c>
      <c r="G32" s="10">
        <f t="shared" si="3"/>
        <v>757764</v>
      </c>
    </row>
    <row r="33" spans="1:7" ht="15.75" thickBot="1" x14ac:dyDescent="0.3">
      <c r="A33" s="11" t="s">
        <v>26</v>
      </c>
      <c r="B33" s="12">
        <v>1431000</v>
      </c>
      <c r="C33" s="12">
        <v>0</v>
      </c>
      <c r="D33" s="13">
        <v>1431000</v>
      </c>
      <c r="E33" s="12">
        <f>SUM(E29:E32)</f>
        <v>1291255</v>
      </c>
      <c r="F33" s="12">
        <f t="shared" ref="F33:G33" si="4">SUM(F29:F32)</f>
        <v>0</v>
      </c>
      <c r="G33" s="12">
        <f t="shared" si="4"/>
        <v>1291255</v>
      </c>
    </row>
    <row r="34" spans="1:7" x14ac:dyDescent="0.25">
      <c r="A34" s="14"/>
      <c r="B34" s="15"/>
      <c r="C34" s="15"/>
      <c r="D34" s="21"/>
      <c r="E34" s="15"/>
      <c r="F34" s="15"/>
      <c r="G34" s="21"/>
    </row>
    <row r="35" spans="1:7" x14ac:dyDescent="0.25">
      <c r="A35" s="18" t="s">
        <v>32</v>
      </c>
      <c r="B35" s="15"/>
      <c r="C35" s="15"/>
      <c r="D35" s="19"/>
      <c r="E35" s="15"/>
      <c r="F35" s="15"/>
      <c r="G35" s="19"/>
    </row>
    <row r="36" spans="1:7" x14ac:dyDescent="0.25">
      <c r="A36" s="8" t="s">
        <v>33</v>
      </c>
      <c r="B36" s="9">
        <v>110880</v>
      </c>
      <c r="C36" s="9">
        <v>29937.600000000002</v>
      </c>
      <c r="D36" s="10">
        <v>140817.60000000001</v>
      </c>
      <c r="E36" s="9">
        <v>196000</v>
      </c>
      <c r="F36" s="9">
        <f>E36*0.27</f>
        <v>52920</v>
      </c>
      <c r="G36" s="10">
        <f>SUM(E36:F36)</f>
        <v>248920</v>
      </c>
    </row>
    <row r="37" spans="1:7" x14ac:dyDescent="0.25">
      <c r="A37" s="8" t="s">
        <v>34</v>
      </c>
      <c r="B37" s="9">
        <v>120000</v>
      </c>
      <c r="C37" s="9">
        <v>32400.000000000004</v>
      </c>
      <c r="D37" s="10">
        <v>152400</v>
      </c>
      <c r="E37" s="9">
        <v>128273</v>
      </c>
      <c r="F37" s="9">
        <f t="shared" ref="F37:F49" si="5">E37*0.27</f>
        <v>34633.71</v>
      </c>
      <c r="G37" s="10">
        <f t="shared" ref="G37:G49" si="6">SUM(E37:F37)</f>
        <v>162906.71</v>
      </c>
    </row>
    <row r="38" spans="1:7" x14ac:dyDescent="0.25">
      <c r="A38" s="8" t="s">
        <v>35</v>
      </c>
      <c r="B38" s="9">
        <v>120000</v>
      </c>
      <c r="C38" s="9">
        <v>32400.000000000004</v>
      </c>
      <c r="D38" s="10">
        <v>152400</v>
      </c>
      <c r="E38" s="9">
        <v>17286</v>
      </c>
      <c r="F38" s="9">
        <f t="shared" si="5"/>
        <v>4667.22</v>
      </c>
      <c r="G38" s="10">
        <f t="shared" si="6"/>
        <v>21953.22</v>
      </c>
    </row>
    <row r="39" spans="1:7" x14ac:dyDescent="0.25">
      <c r="A39" s="8" t="s">
        <v>36</v>
      </c>
      <c r="B39" s="9">
        <v>265943</v>
      </c>
      <c r="C39" s="9">
        <v>71804.61</v>
      </c>
      <c r="D39" s="10">
        <v>337747.61</v>
      </c>
      <c r="E39" s="9">
        <v>281874</v>
      </c>
      <c r="F39" s="9">
        <f t="shared" si="5"/>
        <v>76105.98000000001</v>
      </c>
      <c r="G39" s="10">
        <f t="shared" si="6"/>
        <v>357979.98</v>
      </c>
    </row>
    <row r="40" spans="1:7" x14ac:dyDescent="0.25">
      <c r="A40" s="8" t="s">
        <v>37</v>
      </c>
      <c r="B40" s="9">
        <v>0</v>
      </c>
      <c r="C40" s="9">
        <v>0</v>
      </c>
      <c r="D40" s="10">
        <v>0</v>
      </c>
      <c r="E40" s="9">
        <v>63974</v>
      </c>
      <c r="F40" s="9">
        <f t="shared" si="5"/>
        <v>17272.98</v>
      </c>
      <c r="G40" s="10">
        <f t="shared" si="6"/>
        <v>81246.98</v>
      </c>
    </row>
    <row r="41" spans="1:7" x14ac:dyDescent="0.25">
      <c r="A41" s="8" t="s">
        <v>38</v>
      </c>
      <c r="B41" s="9">
        <v>1575996</v>
      </c>
      <c r="C41" s="9">
        <v>425518.92000000004</v>
      </c>
      <c r="D41" s="10">
        <v>2001514.92</v>
      </c>
      <c r="E41" s="9">
        <v>305082</v>
      </c>
      <c r="F41" s="9">
        <f t="shared" si="5"/>
        <v>82372.14</v>
      </c>
      <c r="G41" s="10">
        <f t="shared" si="6"/>
        <v>387454.14</v>
      </c>
    </row>
    <row r="42" spans="1:7" x14ac:dyDescent="0.25">
      <c r="A42" s="43" t="s">
        <v>39</v>
      </c>
      <c r="B42" s="9">
        <v>531972</v>
      </c>
      <c r="C42" s="9">
        <v>143632.44</v>
      </c>
      <c r="D42" s="10">
        <v>675604.44</v>
      </c>
      <c r="E42" s="9">
        <v>618677</v>
      </c>
      <c r="F42" s="9">
        <f t="shared" si="5"/>
        <v>167042.79</v>
      </c>
      <c r="G42" s="10">
        <f t="shared" si="6"/>
        <v>785719.79</v>
      </c>
    </row>
    <row r="43" spans="1:7" x14ac:dyDescent="0.25">
      <c r="A43" s="43" t="s">
        <v>40</v>
      </c>
      <c r="B43" s="9">
        <v>393048</v>
      </c>
      <c r="C43" s="9">
        <v>106122.96</v>
      </c>
      <c r="D43" s="10">
        <v>499170.96</v>
      </c>
      <c r="E43" s="9">
        <v>645342</v>
      </c>
      <c r="F43" s="9">
        <f t="shared" si="5"/>
        <v>174242.34000000003</v>
      </c>
      <c r="G43" s="10">
        <f t="shared" si="6"/>
        <v>819584.34000000008</v>
      </c>
    </row>
    <row r="44" spans="1:7" x14ac:dyDescent="0.25">
      <c r="A44" s="44" t="s">
        <v>41</v>
      </c>
      <c r="B44" s="9">
        <v>150000</v>
      </c>
      <c r="C44" s="9">
        <v>40500</v>
      </c>
      <c r="D44" s="10">
        <v>190500</v>
      </c>
      <c r="E44" s="9">
        <v>402915</v>
      </c>
      <c r="F44" s="9">
        <f t="shared" si="5"/>
        <v>108787.05</v>
      </c>
      <c r="G44" s="10">
        <f t="shared" si="6"/>
        <v>511702.05</v>
      </c>
    </row>
    <row r="45" spans="1:7" x14ac:dyDescent="0.25">
      <c r="A45" s="43" t="s">
        <v>42</v>
      </c>
      <c r="B45" s="9">
        <v>100000</v>
      </c>
      <c r="C45" s="9">
        <v>27000</v>
      </c>
      <c r="D45" s="10">
        <v>127000</v>
      </c>
      <c r="E45" s="9">
        <v>8480</v>
      </c>
      <c r="F45" s="9">
        <f t="shared" si="5"/>
        <v>2289.6000000000004</v>
      </c>
      <c r="G45" s="10">
        <f t="shared" si="6"/>
        <v>10769.6</v>
      </c>
    </row>
    <row r="46" spans="1:7" x14ac:dyDescent="0.25">
      <c r="A46" s="44" t="s">
        <v>43</v>
      </c>
      <c r="B46" s="9">
        <v>500000</v>
      </c>
      <c r="C46" s="9">
        <v>135000</v>
      </c>
      <c r="D46" s="10">
        <v>635000</v>
      </c>
      <c r="E46" s="9">
        <v>1268200</v>
      </c>
      <c r="F46" s="9">
        <f t="shared" si="5"/>
        <v>342414</v>
      </c>
      <c r="G46" s="10">
        <f t="shared" si="6"/>
        <v>1610614</v>
      </c>
    </row>
    <row r="47" spans="1:7" x14ac:dyDescent="0.25">
      <c r="A47" s="43" t="s">
        <v>44</v>
      </c>
      <c r="B47" s="9">
        <v>16298038</v>
      </c>
      <c r="C47" s="9">
        <v>4400470.2600000007</v>
      </c>
      <c r="D47" s="10">
        <v>20698508.260000002</v>
      </c>
      <c r="E47" s="9">
        <v>24559998</v>
      </c>
      <c r="F47" s="9">
        <f t="shared" si="5"/>
        <v>6631199.4600000009</v>
      </c>
      <c r="G47" s="10">
        <f t="shared" si="6"/>
        <v>31191197.460000001</v>
      </c>
    </row>
    <row r="48" spans="1:7" x14ac:dyDescent="0.25">
      <c r="A48" s="22" t="s">
        <v>45</v>
      </c>
      <c r="B48" s="23">
        <v>4203860</v>
      </c>
      <c r="C48" s="9">
        <v>1135042.2000000002</v>
      </c>
      <c r="D48" s="10">
        <v>5338902.2</v>
      </c>
      <c r="E48" s="9">
        <v>6455166</v>
      </c>
      <c r="F48" s="9">
        <f t="shared" si="5"/>
        <v>1742894.82</v>
      </c>
      <c r="G48" s="10">
        <f t="shared" si="6"/>
        <v>8198060.8200000003</v>
      </c>
    </row>
    <row r="49" spans="1:7" ht="15.75" thickBot="1" x14ac:dyDescent="0.3">
      <c r="A49" s="45" t="s">
        <v>46</v>
      </c>
      <c r="B49" s="15">
        <v>384000</v>
      </c>
      <c r="C49" s="15">
        <v>103680</v>
      </c>
      <c r="D49" s="21">
        <v>487680</v>
      </c>
      <c r="E49" s="9">
        <v>176143</v>
      </c>
      <c r="F49" s="9">
        <f t="shared" si="5"/>
        <v>47558.61</v>
      </c>
      <c r="G49" s="10">
        <f t="shared" si="6"/>
        <v>223701.61</v>
      </c>
    </row>
    <row r="50" spans="1:7" ht="15.75" thickBot="1" x14ac:dyDescent="0.3">
      <c r="A50" s="11" t="s">
        <v>26</v>
      </c>
      <c r="B50" s="12">
        <v>24753737</v>
      </c>
      <c r="C50" s="12">
        <v>6683508.9900000012</v>
      </c>
      <c r="D50" s="13">
        <v>31437245.989999998</v>
      </c>
      <c r="E50" s="12">
        <f>SUM(E36:E49)</f>
        <v>35127410</v>
      </c>
      <c r="F50" s="12">
        <f t="shared" ref="F50:G50" si="7">SUM(F36:F49)</f>
        <v>9484400.7000000011</v>
      </c>
      <c r="G50" s="12">
        <f t="shared" si="7"/>
        <v>44611810.700000003</v>
      </c>
    </row>
    <row r="51" spans="1:7" x14ac:dyDescent="0.25">
      <c r="A51" s="14"/>
      <c r="B51" s="15"/>
      <c r="C51" s="15"/>
      <c r="D51" s="21"/>
      <c r="E51" s="15"/>
      <c r="F51" s="15"/>
      <c r="G51" s="21"/>
    </row>
    <row r="52" spans="1:7" ht="15.75" thickBot="1" x14ac:dyDescent="0.3">
      <c r="A52" s="46" t="s">
        <v>47</v>
      </c>
      <c r="B52" s="47">
        <v>50000</v>
      </c>
      <c r="C52" s="47">
        <v>0</v>
      </c>
      <c r="D52" s="48">
        <v>50000</v>
      </c>
      <c r="E52" s="47">
        <v>21590</v>
      </c>
      <c r="F52" s="47">
        <v>0</v>
      </c>
      <c r="G52" s="47">
        <f>SUM(E52:F52)</f>
        <v>21590</v>
      </c>
    </row>
    <row r="53" spans="1:7" ht="15.75" thickBot="1" x14ac:dyDescent="0.3">
      <c r="A53" s="11" t="s">
        <v>26</v>
      </c>
      <c r="B53" s="12">
        <v>50000</v>
      </c>
      <c r="C53" s="12">
        <v>0</v>
      </c>
      <c r="D53" s="13">
        <v>50000</v>
      </c>
      <c r="E53" s="12">
        <f>SUM(E52)</f>
        <v>21590</v>
      </c>
      <c r="F53" s="12">
        <f t="shared" ref="F53:G53" si="8">SUM(F52)</f>
        <v>0</v>
      </c>
      <c r="G53" s="12">
        <f t="shared" si="8"/>
        <v>21590</v>
      </c>
    </row>
    <row r="54" spans="1:7" x14ac:dyDescent="0.25">
      <c r="A54" s="14"/>
      <c r="B54" s="15"/>
      <c r="C54" s="24"/>
      <c r="D54" s="21"/>
      <c r="E54" s="15"/>
      <c r="F54" s="24"/>
      <c r="G54" s="21"/>
    </row>
    <row r="55" spans="1:7" x14ac:dyDescent="0.25">
      <c r="A55" s="14"/>
      <c r="B55" s="15"/>
      <c r="C55" s="24"/>
      <c r="D55" s="21"/>
      <c r="E55" s="15"/>
      <c r="F55" s="24"/>
      <c r="G55" s="21"/>
    </row>
    <row r="56" spans="1:7" x14ac:dyDescent="0.25">
      <c r="A56" s="49" t="s">
        <v>48</v>
      </c>
      <c r="B56" s="50">
        <v>8688000</v>
      </c>
      <c r="C56" s="50">
        <v>0</v>
      </c>
      <c r="D56" s="51">
        <v>8688000</v>
      </c>
      <c r="E56" s="50">
        <v>8281874</v>
      </c>
      <c r="F56" s="50">
        <v>0</v>
      </c>
      <c r="G56" s="50">
        <f>SUM(E56:F56)</f>
        <v>8281874</v>
      </c>
    </row>
    <row r="57" spans="1:7" ht="15.75" thickBot="1" x14ac:dyDescent="0.3">
      <c r="A57" s="52" t="s">
        <v>49</v>
      </c>
      <c r="B57" s="41">
        <v>2084719</v>
      </c>
      <c r="C57" s="53">
        <v>0</v>
      </c>
      <c r="D57" s="21">
        <v>2084719</v>
      </c>
      <c r="E57" s="50">
        <v>2125599</v>
      </c>
      <c r="F57" s="50">
        <v>0</v>
      </c>
      <c r="G57" s="50">
        <f>SUM(E57:F57)</f>
        <v>2125599</v>
      </c>
    </row>
    <row r="58" spans="1:7" ht="15.75" thickBot="1" x14ac:dyDescent="0.3">
      <c r="A58" s="11" t="s">
        <v>26</v>
      </c>
      <c r="B58" s="25">
        <v>10772719</v>
      </c>
      <c r="C58" s="25">
        <v>0</v>
      </c>
      <c r="D58" s="13">
        <v>10772719</v>
      </c>
      <c r="E58" s="25">
        <f>SUM(E56:E57)</f>
        <v>10407473</v>
      </c>
      <c r="F58" s="25">
        <f t="shared" ref="F58:G58" si="9">SUM(F56:F57)</f>
        <v>0</v>
      </c>
      <c r="G58" s="25">
        <f t="shared" si="9"/>
        <v>10407473</v>
      </c>
    </row>
    <row r="59" spans="1:7" x14ac:dyDescent="0.25">
      <c r="A59" s="26"/>
      <c r="B59" s="27"/>
      <c r="C59" s="27"/>
      <c r="D59" s="27"/>
      <c r="E59" s="27"/>
      <c r="F59" s="27"/>
      <c r="G59" s="27"/>
    </row>
    <row r="60" spans="1:7" x14ac:dyDescent="0.25">
      <c r="A60" s="28" t="s">
        <v>50</v>
      </c>
      <c r="B60" s="9"/>
      <c r="C60" s="29"/>
      <c r="D60" s="10">
        <v>3053547.72</v>
      </c>
      <c r="E60" s="9"/>
      <c r="F60" s="29"/>
      <c r="G60" s="10">
        <f>F68-F62</f>
        <v>3354299.1099999994</v>
      </c>
    </row>
    <row r="61" spans="1:7" x14ac:dyDescent="0.25">
      <c r="A61" s="26"/>
      <c r="B61" s="27"/>
      <c r="C61" s="27"/>
      <c r="D61" s="27"/>
      <c r="E61" s="27"/>
      <c r="F61" s="27"/>
      <c r="G61" s="27"/>
    </row>
    <row r="62" spans="1:7" x14ac:dyDescent="0.25">
      <c r="A62" s="30" t="s">
        <v>51</v>
      </c>
      <c r="B62" s="31">
        <v>39780116</v>
      </c>
      <c r="C62" s="31">
        <v>7163676.9900000012</v>
      </c>
      <c r="D62" s="31">
        <v>49997340.709999993</v>
      </c>
      <c r="E62" s="32">
        <f>SUM(E26+E33+E50+E53+E58)</f>
        <v>49558158</v>
      </c>
      <c r="F62" s="32">
        <f t="shared" ref="F62" si="10">SUM(F26+F33+F50+F53+F58)</f>
        <v>9905707.8900000006</v>
      </c>
      <c r="G62" s="32">
        <f>SUM(G26+G33+G50+G53+G58+G60)</f>
        <v>62818165</v>
      </c>
    </row>
    <row r="63" spans="1:7" x14ac:dyDescent="0.25">
      <c r="A63" s="33"/>
      <c r="B63" s="34"/>
      <c r="C63" s="34"/>
      <c r="D63" s="34"/>
      <c r="E63" s="34"/>
      <c r="F63" s="34"/>
      <c r="G63" s="34"/>
    </row>
    <row r="65" spans="1:7" x14ac:dyDescent="0.25">
      <c r="A65" s="35" t="s">
        <v>52</v>
      </c>
      <c r="B65" s="36" t="s">
        <v>53</v>
      </c>
      <c r="C65" s="36" t="s">
        <v>4</v>
      </c>
      <c r="D65" s="37" t="s">
        <v>54</v>
      </c>
      <c r="E65" s="36" t="s">
        <v>53</v>
      </c>
      <c r="F65" s="36" t="s">
        <v>4</v>
      </c>
      <c r="G65" s="37" t="s">
        <v>54</v>
      </c>
    </row>
    <row r="66" spans="1:7" x14ac:dyDescent="0.25">
      <c r="A66" s="22" t="s">
        <v>55</v>
      </c>
      <c r="B66" s="22">
        <v>37841573</v>
      </c>
      <c r="C66" s="22">
        <v>10217224.710000001</v>
      </c>
      <c r="D66" s="23">
        <v>48058797.710000001</v>
      </c>
      <c r="E66" s="22">
        <v>49089779</v>
      </c>
      <c r="F66" s="22">
        <v>13260007</v>
      </c>
      <c r="G66" s="22">
        <f>SUM(E66:F66)</f>
        <v>62349786</v>
      </c>
    </row>
    <row r="67" spans="1:7" x14ac:dyDescent="0.25">
      <c r="A67" s="22" t="s">
        <v>56</v>
      </c>
      <c r="B67" s="22">
        <v>1938543</v>
      </c>
      <c r="C67" s="22">
        <v>0</v>
      </c>
      <c r="D67" s="23">
        <v>1938543</v>
      </c>
      <c r="E67" s="22">
        <v>0</v>
      </c>
      <c r="F67" s="22">
        <v>0</v>
      </c>
      <c r="G67" s="22">
        <v>0</v>
      </c>
    </row>
    <row r="68" spans="1:7" ht="15.75" thickBot="1" x14ac:dyDescent="0.3">
      <c r="A68" s="38" t="s">
        <v>51</v>
      </c>
      <c r="B68" s="39">
        <v>39780116</v>
      </c>
      <c r="C68" s="39">
        <v>10217224.710000001</v>
      </c>
      <c r="D68" s="39">
        <v>49997340.710000001</v>
      </c>
      <c r="E68" s="54">
        <f>SUM(E66:E67)</f>
        <v>49089779</v>
      </c>
      <c r="F68" s="54">
        <f t="shared" ref="F68:G68" si="11">SUM(F66:F67)</f>
        <v>13260007</v>
      </c>
      <c r="G68" s="54">
        <f t="shared" si="11"/>
        <v>62349786</v>
      </c>
    </row>
    <row r="69" spans="1:7" ht="15.75" thickTop="1" x14ac:dyDescent="0.25">
      <c r="A69" s="16"/>
      <c r="B69" s="16"/>
      <c r="C69" s="16"/>
      <c r="D69" s="16"/>
      <c r="E69" s="17"/>
      <c r="F69" s="17"/>
      <c r="G69" s="17"/>
    </row>
    <row r="70" spans="1:7" ht="15.75" thickBot="1" x14ac:dyDescent="0.3"/>
    <row r="71" spans="1:7" ht="15.75" thickBot="1" x14ac:dyDescent="0.3">
      <c r="A71" s="16"/>
      <c r="B71" s="16"/>
      <c r="C71" s="16"/>
      <c r="D71" s="58" t="s">
        <v>57</v>
      </c>
      <c r="E71" s="59">
        <v>3944624</v>
      </c>
      <c r="F71" s="17"/>
      <c r="G71" s="17"/>
    </row>
    <row r="72" spans="1:7" x14ac:dyDescent="0.25">
      <c r="A72" s="16"/>
      <c r="B72" s="16"/>
      <c r="C72" s="16"/>
      <c r="D72" s="16"/>
      <c r="E72" s="20"/>
      <c r="F72" s="17"/>
      <c r="G72" s="17"/>
    </row>
    <row r="74" spans="1:7" ht="15.75" thickBot="1" x14ac:dyDescent="0.3">
      <c r="A74" s="16"/>
      <c r="B74" s="16"/>
      <c r="C74" s="16"/>
      <c r="D74" s="16"/>
      <c r="E74" s="17"/>
      <c r="F74" s="17"/>
      <c r="G74" s="17"/>
    </row>
    <row r="75" spans="1:7" s="57" customFormat="1" ht="16.5" thickBot="1" x14ac:dyDescent="0.3">
      <c r="A75" s="55"/>
      <c r="B75" s="55"/>
      <c r="C75" s="55"/>
      <c r="D75" s="60" t="s">
        <v>58</v>
      </c>
      <c r="E75" s="61">
        <f>E68-E62-E71</f>
        <v>-4413003</v>
      </c>
      <c r="F75" s="56"/>
      <c r="G75" s="56"/>
    </row>
    <row r="77" spans="1:7" x14ac:dyDescent="0.25">
      <c r="A77" s="1"/>
      <c r="B77" s="1"/>
      <c r="C77" s="1"/>
      <c r="D77" s="1"/>
      <c r="E77" s="1"/>
      <c r="F77" s="1"/>
      <c r="G77" s="1"/>
    </row>
  </sheetData>
  <mergeCells count="2">
    <mergeCell ref="E3:G4"/>
    <mergeCell ref="A3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Hulladékgazdálkodás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2015-04-14T12:19:44Z</dcterms:created>
  <dcterms:modified xsi:type="dcterms:W3CDTF">2015-04-20T19:08:43Z</dcterms:modified>
</cp:coreProperties>
</file>